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7.xml" ContentType="application/vnd.openxmlformats-officedocument.drawing+xml"/>
  <Override PartName="/xl/drawings/drawing16.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1.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20.xml" ContentType="application/vnd.openxmlformats-officedocument.spreadsheetml.worksheet+xml"/>
  <Override PartName="/xl/ctrlProps/ctrlProp3.xml" ContentType="application/vnd.ms-excel.controlproperties+xml"/>
  <Override PartName="/xl/ctrlProps/ctrlProp2.xml" ContentType="application/vnd.ms-excel.controlproperties+xml"/>
  <Override PartName="/docProps/core.xml" ContentType="application/vnd.openxmlformats-package.core-properties+xml"/>
  <Override PartName="/xl/comments2.xml" ContentType="application/vnd.openxmlformats-officedocument.spreadsheetml.comments+xml"/>
  <Override PartName="/xl/ctrlProps/ctrlProp1.xml" ContentType="application/vnd.ms-excel.controlproperties+xml"/>
  <Override PartName="/xl/ctrlProps/ctrlProp4.xml" ContentType="application/vnd.ms-excel.controlpropertie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workbookProtection workbookPassword="CA59" lockStructure="1"/>
  <bookViews>
    <workbookView xWindow="-2460" yWindow="2790" windowWidth="15570" windowHeight="7485" tabRatio="828" firstSheet="8" activeTab="17"/>
  </bookViews>
  <sheets>
    <sheet name="0.list" sheetId="83" state="hidden" r:id="rId1"/>
    <sheet name="0.listCells" sheetId="93" state="hidden" r:id="rId2"/>
    <sheet name="0.EmptyFields" sheetId="94" state="hidden" r:id="rId3"/>
    <sheet name="0.list2010" sheetId="1" state="hidden" r:id="rId4"/>
    <sheet name="0.rpt1" sheetId="76" state="hidden" r:id="rId5"/>
    <sheet name="0.rpt2" sheetId="77" state="hidden" r:id="rId6"/>
    <sheet name="0.rpt3" sheetId="78" state="hidden" r:id="rId7"/>
    <sheet name="0rpt3Obj" sheetId="79" state="hidden" r:id="rId8"/>
    <sheet name="General Guidance" sheetId="68" r:id="rId9"/>
    <sheet name="BasicData" sheetId="41" r:id="rId10"/>
    <sheet name="RTA" sheetId="42" r:id="rId11"/>
    <sheet name="UNDP CO" sheetId="43" r:id="rId12"/>
    <sheet name="DO" sheetId="44" r:id="rId13"/>
    <sheet name="DORating" sheetId="45" r:id="rId14"/>
    <sheet name="IP" sheetId="47" r:id="rId15"/>
    <sheet name="IPRating" sheetId="48" r:id="rId16"/>
    <sheet name="Adjustments" sheetId="51" r:id="rId17"/>
    <sheet name="Finance" sheetId="52" r:id="rId18"/>
    <sheet name="Communications and KM" sheetId="56" r:id="rId19"/>
    <sheet name="Partnerships" sheetId="57" r:id="rId20"/>
    <sheet name="Gender" sheetId="66" r:id="rId21"/>
  </sheets>
  <definedNames>
    <definedName name="_xlnm._FilterDatabase" localSheetId="0" hidden="1">'0.list'!$A$1:$G$139</definedName>
    <definedName name="_xlnm._FilterDatabase" localSheetId="1" hidden="1">'0.listCells'!$A$1:$F$102</definedName>
    <definedName name="_xlnm._FilterDatabase" localSheetId="7" hidden="1">'0rpt3Obj'!$A$2:$H$25</definedName>
    <definedName name="_ftn2" localSheetId="17">Finance!#REF!</definedName>
    <definedName name="_ftnref2" localSheetId="17">Finance!#REF!</definedName>
    <definedName name="Indicator" localSheetId="11">'UNDP CO'!#REF!</definedName>
    <definedName name="_xlnm.Print_Area" localSheetId="16">Adjustments!$B$2:$H$22</definedName>
    <definedName name="_xlnm.Print_Area" localSheetId="9">BasicData!$B$2:$G$111</definedName>
    <definedName name="_xlnm.Print_Area" localSheetId="18">'Communications and KM'!$B$2:$E$21</definedName>
    <definedName name="_xlnm.Print_Area" localSheetId="13">DORating!$B$2:$I$40</definedName>
    <definedName name="_xlnm.Print_Area" localSheetId="17">Finance!$B$2:$E$33</definedName>
    <definedName name="_xlnm.Print_Area" localSheetId="14">IP!$B$2:$F$215</definedName>
    <definedName name="_xlnm.Print_Area" localSheetId="15">IPRating!$B$2:$I$36</definedName>
    <definedName name="_xlnm.Print_Area" localSheetId="19">Partnerships!$B$2:$E$20</definedName>
    <definedName name="_xlnm.Print_Area" localSheetId="10">RTA!$B$2:$F$29</definedName>
    <definedName name="_xlnm.Print_Area" localSheetId="11">'UNDP CO'!$B$2:$E$27</definedName>
    <definedName name="_xlnm.Print_Titles" localSheetId="17">Finance!$2:$15</definedName>
    <definedName name="Risk" localSheetId="16">Adjustments!#REF!</definedName>
  </definedNames>
  <calcPr calcId="144525"/>
</workbook>
</file>

<file path=xl/calcChain.xml><?xml version="1.0" encoding="utf-8"?>
<calcChain xmlns="http://schemas.openxmlformats.org/spreadsheetml/2006/main">
  <c r="H17" i="78" l="1"/>
  <c r="F4" i="93"/>
  <c r="H3" i="79"/>
  <c r="H4" i="79"/>
  <c r="H5" i="79"/>
  <c r="H6" i="79"/>
  <c r="H7" i="79"/>
  <c r="H8" i="79"/>
  <c r="H9" i="79"/>
  <c r="H10" i="79"/>
  <c r="H11" i="79"/>
  <c r="H12" i="79"/>
  <c r="H13" i="79"/>
  <c r="H14" i="79"/>
  <c r="H15" i="79"/>
  <c r="H16" i="79"/>
  <c r="H17" i="79"/>
  <c r="H18" i="79"/>
  <c r="H19" i="79"/>
  <c r="H20" i="79"/>
  <c r="H21" i="79"/>
  <c r="H22" i="79"/>
  <c r="H23" i="79"/>
  <c r="H24" i="79"/>
  <c r="H25" i="79"/>
  <c r="H2" i="79"/>
  <c r="H205" i="78"/>
  <c r="H204" i="78"/>
  <c r="G189" i="78"/>
  <c r="G192" i="78"/>
  <c r="G195" i="78"/>
  <c r="G198" i="78"/>
  <c r="G201" i="78"/>
  <c r="G185" i="78"/>
  <c r="G182" i="78"/>
  <c r="H175" i="78"/>
  <c r="H174" i="78"/>
  <c r="H171" i="78"/>
  <c r="H170" i="78"/>
  <c r="H166" i="78"/>
  <c r="H165" i="78"/>
  <c r="H161" i="78"/>
  <c r="H160" i="78"/>
  <c r="H155" i="78"/>
  <c r="H154" i="78"/>
  <c r="H153" i="78"/>
  <c r="H152" i="78"/>
  <c r="H151" i="78"/>
  <c r="H149" i="78"/>
  <c r="H148" i="78"/>
  <c r="H147" i="78"/>
  <c r="H146" i="78"/>
  <c r="H145" i="78"/>
  <c r="H143" i="78"/>
  <c r="H142" i="78"/>
  <c r="H141" i="78"/>
  <c r="H140" i="78"/>
  <c r="H139" i="78"/>
  <c r="H137" i="78"/>
  <c r="H136" i="78"/>
  <c r="H135" i="78"/>
  <c r="H134" i="78"/>
  <c r="H133" i="78"/>
  <c r="H131" i="78"/>
  <c r="H130" i="78"/>
  <c r="H129" i="78"/>
  <c r="H128" i="78"/>
  <c r="H127" i="78"/>
  <c r="H71" i="78"/>
  <c r="H70" i="78"/>
  <c r="H69" i="78"/>
  <c r="H68" i="78"/>
  <c r="H67" i="78"/>
  <c r="H65" i="78"/>
  <c r="H64" i="78"/>
  <c r="H63" i="78"/>
  <c r="H62" i="78"/>
  <c r="H61" i="78"/>
  <c r="H59" i="78"/>
  <c r="H58" i="78"/>
  <c r="H57" i="78"/>
  <c r="H56" i="78"/>
  <c r="H55" i="78"/>
  <c r="H53" i="78"/>
  <c r="H52" i="78"/>
  <c r="H51" i="78"/>
  <c r="H50" i="78"/>
  <c r="H49" i="78"/>
  <c r="H45" i="78"/>
  <c r="G18" i="76"/>
  <c r="G19" i="76"/>
  <c r="G20" i="76"/>
  <c r="P2" i="47"/>
  <c r="P3" i="47"/>
  <c r="P4" i="47"/>
  <c r="P5" i="47"/>
  <c r="P6" i="47"/>
  <c r="B7" i="44"/>
  <c r="P7" i="47" s="1"/>
  <c r="P8" i="47"/>
  <c r="P9" i="47"/>
  <c r="P10" i="47"/>
  <c r="P11" i="47"/>
  <c r="P12" i="47"/>
  <c r="P14" i="47"/>
  <c r="P15" i="47"/>
  <c r="P16" i="47"/>
  <c r="P17" i="47"/>
  <c r="P18" i="47"/>
  <c r="P19" i="47"/>
  <c r="P20" i="47"/>
  <c r="P21" i="47"/>
  <c r="P22" i="47"/>
  <c r="P23" i="47"/>
  <c r="P24" i="47"/>
  <c r="P25" i="47"/>
  <c r="P26" i="47"/>
  <c r="P27" i="47"/>
  <c r="P28" i="47"/>
  <c r="P29" i="47"/>
  <c r="P30" i="47"/>
  <c r="P31" i="47"/>
  <c r="P32" i="47"/>
  <c r="P33" i="47"/>
  <c r="P34" i="47"/>
  <c r="P35" i="47"/>
  <c r="P36" i="47"/>
  <c r="P37" i="47"/>
  <c r="P38" i="47"/>
  <c r="P39" i="47"/>
  <c r="P40" i="47"/>
  <c r="P41" i="47"/>
  <c r="P42" i="47"/>
  <c r="P43" i="47"/>
  <c r="P44" i="47"/>
  <c r="P45" i="47"/>
  <c r="P46" i="47"/>
  <c r="P47" i="47"/>
  <c r="P48" i="47"/>
  <c r="P49" i="47"/>
  <c r="P50" i="47"/>
  <c r="P51" i="47"/>
  <c r="P52" i="47"/>
  <c r="P53" i="47"/>
  <c r="P54" i="47"/>
  <c r="P55" i="47"/>
  <c r="P56" i="47"/>
  <c r="P57" i="47"/>
  <c r="P58" i="47"/>
  <c r="P59" i="47"/>
  <c r="P60" i="47"/>
  <c r="P61" i="47"/>
  <c r="P62" i="47"/>
  <c r="P63" i="47"/>
  <c r="P64" i="47"/>
  <c r="P65" i="47"/>
  <c r="P66" i="47"/>
  <c r="P67" i="47"/>
  <c r="P68" i="47"/>
  <c r="P69" i="47"/>
  <c r="P70" i="47"/>
  <c r="P71" i="47"/>
  <c r="P72" i="47"/>
  <c r="P73" i="47"/>
  <c r="P74" i="47"/>
  <c r="P75" i="47"/>
  <c r="P76" i="47"/>
  <c r="P77" i="47"/>
  <c r="P78" i="47"/>
  <c r="P79" i="47"/>
  <c r="P80" i="47"/>
  <c r="P81" i="47"/>
  <c r="P82" i="47"/>
  <c r="P83" i="47"/>
  <c r="P84" i="47"/>
  <c r="P85" i="47"/>
  <c r="P86" i="47"/>
  <c r="P87" i="47"/>
  <c r="P88" i="47"/>
  <c r="P89" i="47"/>
  <c r="P90" i="47"/>
  <c r="P91" i="47"/>
  <c r="P92" i="47"/>
  <c r="P93" i="47"/>
  <c r="P94" i="47"/>
  <c r="P95" i="47"/>
  <c r="P96" i="47"/>
  <c r="P97" i="47"/>
  <c r="P98" i="47"/>
  <c r="P99" i="47"/>
  <c r="P100" i="47"/>
  <c r="P101" i="47"/>
  <c r="P102" i="47"/>
  <c r="P103" i="47"/>
  <c r="P104" i="47"/>
  <c r="P105" i="47"/>
  <c r="P106" i="47"/>
  <c r="P107" i="47"/>
  <c r="P108" i="47"/>
  <c r="P109" i="47"/>
  <c r="P110" i="47"/>
  <c r="P111" i="47"/>
  <c r="P112" i="47"/>
  <c r="P113" i="47"/>
  <c r="P114" i="47"/>
  <c r="P115" i="47"/>
  <c r="P116" i="47"/>
  <c r="P117" i="47"/>
  <c r="P118" i="47"/>
  <c r="P119" i="47"/>
  <c r="P120" i="47"/>
  <c r="P121" i="47"/>
  <c r="P122" i="47"/>
  <c r="P123" i="47"/>
  <c r="P124" i="47"/>
  <c r="P125" i="47"/>
  <c r="P126" i="47"/>
  <c r="P127" i="47"/>
  <c r="P128" i="47"/>
  <c r="P129" i="47"/>
  <c r="P130" i="47"/>
  <c r="P131" i="47"/>
  <c r="P132" i="47"/>
  <c r="P133" i="47"/>
  <c r="P134" i="47"/>
  <c r="P135" i="47"/>
  <c r="P136" i="47"/>
  <c r="P137" i="47"/>
  <c r="P138" i="47"/>
  <c r="P139" i="47"/>
  <c r="P140" i="47"/>
  <c r="P141" i="47"/>
  <c r="P142" i="47"/>
  <c r="P143" i="47"/>
  <c r="P144" i="47"/>
  <c r="P145" i="47"/>
  <c r="P146" i="47"/>
  <c r="P147" i="47"/>
  <c r="P148" i="47"/>
  <c r="P149" i="47"/>
  <c r="P150" i="47"/>
  <c r="P151" i="47"/>
  <c r="P152" i="47"/>
  <c r="P153" i="47"/>
  <c r="P154" i="47"/>
  <c r="P155" i="47"/>
  <c r="P156" i="47"/>
  <c r="P157" i="47"/>
  <c r="P158" i="47"/>
  <c r="P159" i="47"/>
  <c r="P160" i="47"/>
  <c r="P161" i="47"/>
  <c r="P162" i="47"/>
  <c r="P163" i="47"/>
  <c r="P164" i="47"/>
  <c r="P165" i="47"/>
  <c r="P166" i="47"/>
  <c r="P167" i="47"/>
  <c r="P168" i="47"/>
  <c r="P169" i="47"/>
  <c r="P170" i="47"/>
  <c r="P171" i="47"/>
  <c r="P172" i="47"/>
  <c r="P173" i="47"/>
  <c r="P174" i="47"/>
  <c r="P175" i="47"/>
  <c r="P176" i="47"/>
  <c r="P177" i="47"/>
  <c r="P178" i="47"/>
  <c r="P179" i="47"/>
  <c r="P180" i="47"/>
  <c r="P181" i="47"/>
  <c r="P182" i="47"/>
  <c r="P183" i="47"/>
  <c r="P184" i="47"/>
  <c r="P185" i="47"/>
  <c r="P186" i="47"/>
  <c r="P187" i="47"/>
  <c r="P188" i="47"/>
  <c r="P189" i="47"/>
  <c r="P190" i="47"/>
  <c r="P191" i="47"/>
  <c r="P192" i="47"/>
  <c r="P193" i="47"/>
  <c r="P194" i="47"/>
  <c r="P195" i="47"/>
  <c r="P196" i="47"/>
  <c r="P197" i="47"/>
  <c r="P198" i="47"/>
  <c r="P199" i="47"/>
  <c r="P200" i="47"/>
  <c r="P201" i="47"/>
  <c r="P202" i="47"/>
  <c r="P203" i="47"/>
  <c r="P204" i="47"/>
  <c r="P205" i="47"/>
  <c r="P206" i="47"/>
  <c r="P207" i="47"/>
  <c r="P208" i="47"/>
  <c r="P209" i="47"/>
  <c r="P210" i="47"/>
  <c r="P211" i="47"/>
  <c r="P212" i="47"/>
  <c r="P213" i="47"/>
  <c r="P214" i="47"/>
  <c r="P215" i="47"/>
  <c r="P216" i="47"/>
  <c r="P217" i="47"/>
  <c r="P218" i="47"/>
  <c r="P219" i="47"/>
  <c r="P220" i="47"/>
  <c r="P221" i="47"/>
  <c r="P222" i="47"/>
  <c r="P223" i="47"/>
  <c r="P224" i="47"/>
  <c r="P225" i="47"/>
  <c r="P226" i="47"/>
  <c r="P227" i="47"/>
  <c r="P228" i="47"/>
  <c r="P229" i="47"/>
  <c r="P230" i="47"/>
  <c r="P231" i="47"/>
  <c r="P232" i="47"/>
  <c r="P233" i="47"/>
  <c r="P234" i="47"/>
  <c r="P235" i="47"/>
  <c r="P236" i="47"/>
  <c r="P237" i="47"/>
  <c r="P238" i="47"/>
  <c r="P239" i="47"/>
  <c r="P240" i="47"/>
  <c r="P241" i="47"/>
  <c r="P242" i="47"/>
  <c r="P243" i="47"/>
  <c r="P244" i="47"/>
  <c r="P245" i="47"/>
  <c r="P246" i="47"/>
  <c r="P247" i="47"/>
  <c r="P248" i="47"/>
  <c r="P249" i="47"/>
  <c r="P250" i="47"/>
  <c r="P251" i="47"/>
  <c r="P252" i="47"/>
  <c r="P253" i="47"/>
  <c r="P254" i="47"/>
  <c r="P255" i="47"/>
  <c r="P256" i="47"/>
  <c r="P257" i="47"/>
  <c r="P258" i="47"/>
  <c r="P259" i="47"/>
  <c r="P260" i="47"/>
  <c r="P261" i="47"/>
  <c r="P262" i="47"/>
  <c r="P263" i="47"/>
  <c r="P264" i="47"/>
  <c r="P265" i="47"/>
  <c r="P266" i="47"/>
  <c r="P267" i="47"/>
  <c r="P268" i="47"/>
  <c r="P269" i="47"/>
  <c r="P270" i="47"/>
  <c r="P271" i="47"/>
  <c r="P272" i="47"/>
  <c r="P273" i="47"/>
  <c r="P274" i="47"/>
  <c r="P275" i="47"/>
  <c r="P276" i="47"/>
  <c r="P277" i="47"/>
  <c r="P278" i="47"/>
  <c r="P279" i="47"/>
  <c r="P280" i="47"/>
  <c r="P281" i="47"/>
  <c r="P282" i="47"/>
  <c r="P283" i="47"/>
  <c r="P284" i="47"/>
  <c r="P285" i="47"/>
  <c r="P286" i="47"/>
  <c r="P287" i="47"/>
  <c r="P288" i="47"/>
  <c r="P289" i="47"/>
  <c r="P290" i="47"/>
  <c r="P291" i="47"/>
  <c r="P292" i="47"/>
  <c r="P293" i="47"/>
  <c r="P294" i="47"/>
  <c r="P295" i="47"/>
  <c r="P296" i="47"/>
  <c r="P297" i="47"/>
  <c r="P298" i="47"/>
  <c r="P299" i="47"/>
  <c r="P300" i="47"/>
  <c r="P301" i="47"/>
  <c r="P302" i="47"/>
  <c r="P303" i="47"/>
  <c r="P304" i="47"/>
  <c r="P305" i="47"/>
  <c r="P306" i="47"/>
  <c r="P307" i="47"/>
  <c r="P308" i="47"/>
  <c r="P309" i="47"/>
  <c r="P310" i="47"/>
  <c r="P311" i="47"/>
  <c r="P312" i="47"/>
  <c r="P313" i="47"/>
  <c r="P314" i="47"/>
  <c r="P315" i="47"/>
  <c r="P316" i="47"/>
  <c r="P317" i="47"/>
  <c r="P318" i="47"/>
  <c r="P319" i="47"/>
  <c r="P320" i="47"/>
  <c r="P321" i="47"/>
  <c r="P322" i="47"/>
  <c r="P323" i="47"/>
  <c r="P324" i="47"/>
  <c r="P325" i="47"/>
  <c r="P326" i="47"/>
  <c r="P327" i="47"/>
  <c r="P328" i="47"/>
  <c r="P329" i="47"/>
  <c r="P330" i="47"/>
  <c r="P331" i="47"/>
  <c r="P332" i="47"/>
  <c r="P333" i="47"/>
  <c r="P334" i="47"/>
  <c r="P335" i="47"/>
  <c r="P336" i="47"/>
  <c r="P337" i="47"/>
  <c r="P338" i="47"/>
  <c r="P339" i="47"/>
  <c r="P340" i="47"/>
  <c r="P341" i="47"/>
  <c r="P342" i="47"/>
  <c r="P343" i="47"/>
  <c r="P344" i="47"/>
  <c r="P345" i="47"/>
  <c r="P346" i="47"/>
  <c r="P347" i="47"/>
  <c r="P348" i="47"/>
  <c r="P349" i="47"/>
  <c r="P350" i="47"/>
  <c r="P351" i="47"/>
  <c r="P352" i="47"/>
  <c r="P353" i="47"/>
  <c r="P354" i="47"/>
  <c r="P355" i="47"/>
  <c r="P356" i="47"/>
  <c r="P357" i="47"/>
  <c r="P358" i="47"/>
  <c r="P359" i="47"/>
  <c r="P360" i="47"/>
  <c r="P361" i="47"/>
  <c r="P362" i="47"/>
  <c r="P363" i="47"/>
  <c r="P364" i="47"/>
  <c r="P365" i="47"/>
  <c r="P366" i="47"/>
  <c r="P367" i="47"/>
  <c r="P368" i="47"/>
  <c r="P369" i="47"/>
  <c r="P370" i="47"/>
  <c r="P371" i="47"/>
  <c r="P372" i="47"/>
  <c r="P373" i="47"/>
  <c r="P374" i="47"/>
  <c r="P375" i="47"/>
  <c r="P376" i="47"/>
  <c r="P377" i="47"/>
  <c r="P378" i="47"/>
  <c r="P379" i="47"/>
  <c r="P380" i="47"/>
  <c r="P381" i="47"/>
  <c r="P382" i="47"/>
  <c r="P383" i="47"/>
  <c r="P384" i="47"/>
  <c r="P385" i="47"/>
  <c r="P386" i="47"/>
  <c r="P387" i="47"/>
  <c r="P388" i="47"/>
  <c r="P389" i="47"/>
  <c r="P390" i="47"/>
  <c r="P391" i="47"/>
  <c r="P392" i="47"/>
  <c r="P393" i="47"/>
  <c r="P394" i="47"/>
  <c r="P395" i="47"/>
  <c r="P396" i="47"/>
  <c r="P397" i="47"/>
  <c r="P398" i="47"/>
  <c r="P399" i="47"/>
  <c r="P400" i="47"/>
  <c r="P401" i="47"/>
  <c r="P402" i="47"/>
  <c r="P403" i="47"/>
  <c r="P404" i="47"/>
  <c r="P405" i="47"/>
  <c r="P406" i="47"/>
  <c r="P407" i="47"/>
  <c r="P408" i="47"/>
  <c r="P409" i="47"/>
  <c r="P410" i="47"/>
  <c r="P411" i="47"/>
  <c r="P412" i="47"/>
  <c r="P413" i="47"/>
  <c r="P414" i="47"/>
  <c r="P415" i="47"/>
  <c r="P416" i="47"/>
  <c r="P417" i="47"/>
  <c r="P418" i="47"/>
  <c r="P419" i="47"/>
  <c r="P420" i="47"/>
  <c r="P421" i="47"/>
  <c r="P422" i="47"/>
  <c r="P423" i="47"/>
  <c r="P424" i="47"/>
  <c r="P425" i="47"/>
  <c r="P426" i="47"/>
  <c r="P427" i="47"/>
  <c r="P428" i="47"/>
  <c r="P429" i="47"/>
  <c r="P430" i="47"/>
  <c r="P431" i="47"/>
  <c r="P432" i="47"/>
  <c r="P433" i="47"/>
  <c r="P434" i="47"/>
  <c r="P435" i="47"/>
  <c r="P436" i="47"/>
  <c r="P437" i="47"/>
  <c r="P438" i="47"/>
  <c r="P439" i="47"/>
  <c r="P440" i="47"/>
  <c r="P441" i="47"/>
  <c r="P442" i="47"/>
  <c r="P443" i="47"/>
  <c r="P444" i="47"/>
  <c r="P445" i="47"/>
  <c r="P446" i="47"/>
  <c r="P447" i="47"/>
  <c r="P448" i="47"/>
  <c r="P449" i="47"/>
  <c r="P450" i="47"/>
  <c r="P451" i="47"/>
  <c r="P452" i="47"/>
  <c r="P453" i="47"/>
  <c r="P454" i="47"/>
  <c r="P455" i="47"/>
  <c r="P456" i="47"/>
  <c r="P457" i="47"/>
  <c r="P458" i="47"/>
  <c r="P459" i="47"/>
  <c r="P460" i="47"/>
  <c r="P461" i="47"/>
  <c r="P462" i="47"/>
  <c r="P463" i="47"/>
  <c r="P464" i="47"/>
  <c r="P465" i="47"/>
  <c r="P466" i="47"/>
  <c r="P467" i="47"/>
  <c r="P468" i="47"/>
  <c r="P469" i="47"/>
  <c r="P470" i="47"/>
  <c r="P471" i="47"/>
  <c r="P472" i="47"/>
  <c r="P473" i="47"/>
  <c r="P474" i="47"/>
  <c r="P475" i="47"/>
  <c r="P476" i="47"/>
  <c r="P477" i="47"/>
  <c r="P478" i="47"/>
  <c r="P479" i="47"/>
  <c r="P480" i="47"/>
  <c r="P481" i="47"/>
  <c r="P482" i="47"/>
  <c r="P483" i="47"/>
  <c r="P484" i="47"/>
  <c r="P485" i="47"/>
  <c r="P486" i="47"/>
  <c r="P487" i="47"/>
  <c r="P488" i="47"/>
  <c r="P489" i="47"/>
  <c r="P490" i="47"/>
  <c r="P491" i="47"/>
  <c r="P492" i="47"/>
  <c r="P493" i="47"/>
  <c r="P494" i="47"/>
  <c r="P495" i="47"/>
  <c r="P496" i="47"/>
  <c r="P497" i="47"/>
  <c r="P498" i="47"/>
  <c r="P499" i="47"/>
  <c r="P500" i="47"/>
  <c r="P501" i="47"/>
  <c r="P502" i="47"/>
  <c r="P503" i="47"/>
  <c r="P504" i="47"/>
  <c r="P505" i="47"/>
  <c r="P506" i="47"/>
  <c r="P507" i="47"/>
  <c r="P508" i="47"/>
  <c r="P509" i="47"/>
  <c r="P510" i="47"/>
  <c r="P511" i="47"/>
  <c r="P512" i="47"/>
  <c r="P513" i="47"/>
  <c r="P514" i="47"/>
  <c r="P515" i="47"/>
  <c r="P516" i="47"/>
  <c r="P517" i="47"/>
  <c r="P518" i="47"/>
  <c r="P519" i="47"/>
  <c r="P520" i="47"/>
  <c r="P521" i="47"/>
  <c r="P522" i="47"/>
  <c r="P523" i="47"/>
  <c r="P524" i="47"/>
  <c r="P525" i="47"/>
  <c r="P526" i="47"/>
  <c r="P527" i="47"/>
  <c r="P528" i="47"/>
  <c r="P529" i="47"/>
  <c r="P530" i="47"/>
  <c r="P531" i="47"/>
  <c r="P532" i="47"/>
  <c r="P533" i="47"/>
  <c r="P534" i="47"/>
  <c r="P535" i="47"/>
  <c r="P536" i="47"/>
  <c r="P537" i="47"/>
  <c r="P538" i="47"/>
  <c r="P539" i="47"/>
  <c r="P540" i="47"/>
  <c r="P541" i="47"/>
  <c r="P542" i="47"/>
  <c r="P543" i="47"/>
  <c r="P544" i="47"/>
  <c r="P545" i="47"/>
  <c r="P546" i="47"/>
  <c r="P547" i="47"/>
  <c r="P548" i="47"/>
  <c r="P549" i="47"/>
  <c r="P550" i="47"/>
  <c r="P551" i="47"/>
  <c r="P552" i="47"/>
  <c r="P553" i="47"/>
  <c r="P554" i="47"/>
  <c r="P555" i="47"/>
  <c r="P556" i="47"/>
  <c r="P557" i="47"/>
  <c r="P558" i="47"/>
  <c r="P559" i="47"/>
  <c r="P560" i="47"/>
  <c r="P561" i="47"/>
  <c r="P562" i="47"/>
  <c r="P563" i="47"/>
  <c r="P564" i="47"/>
  <c r="P565" i="47"/>
  <c r="P566" i="47"/>
  <c r="P567" i="47"/>
  <c r="P568" i="47"/>
  <c r="P569" i="47"/>
  <c r="P570" i="47"/>
  <c r="P571" i="47"/>
  <c r="P572" i="47"/>
  <c r="P573" i="47"/>
  <c r="P574" i="47"/>
  <c r="P575" i="47"/>
  <c r="P576" i="47"/>
  <c r="P577" i="47"/>
  <c r="P578" i="47"/>
  <c r="P579" i="47"/>
  <c r="P580" i="47"/>
  <c r="P581" i="47"/>
  <c r="P582" i="47"/>
  <c r="P583" i="47"/>
  <c r="P584" i="47"/>
  <c r="P585" i="47"/>
  <c r="P586" i="47"/>
  <c r="P587" i="47"/>
  <c r="P588" i="47"/>
  <c r="P589" i="47"/>
  <c r="P590" i="47"/>
  <c r="P591" i="47"/>
  <c r="P592" i="47"/>
  <c r="P593" i="47"/>
  <c r="P594" i="47"/>
  <c r="P595" i="47"/>
  <c r="P596" i="47"/>
  <c r="P597" i="47"/>
  <c r="P598" i="47"/>
  <c r="P599" i="47"/>
  <c r="P600" i="47"/>
  <c r="P601" i="47"/>
  <c r="P602" i="47"/>
  <c r="P603" i="47"/>
  <c r="P604" i="47"/>
  <c r="P605" i="47"/>
  <c r="P606" i="47"/>
  <c r="P607" i="47"/>
  <c r="P608" i="47"/>
  <c r="P609" i="47"/>
  <c r="P610" i="47"/>
  <c r="P611" i="47"/>
  <c r="P612" i="47"/>
  <c r="P613" i="47"/>
  <c r="P614" i="47"/>
  <c r="P615" i="47"/>
  <c r="P616" i="47"/>
  <c r="P617" i="47"/>
  <c r="P618" i="47"/>
  <c r="P619" i="47"/>
  <c r="P620" i="47"/>
  <c r="P621" i="47"/>
  <c r="F3" i="93"/>
  <c r="F5" i="93"/>
  <c r="F6" i="93"/>
  <c r="F7" i="93"/>
  <c r="F8" i="93"/>
  <c r="F9" i="93"/>
  <c r="F10" i="93"/>
  <c r="F11" i="93"/>
  <c r="F12" i="93"/>
  <c r="F13" i="93"/>
  <c r="F14" i="93"/>
  <c r="N2" i="93"/>
  <c r="N3" i="93"/>
  <c r="N4" i="93"/>
  <c r="N5" i="93"/>
  <c r="N6" i="93"/>
  <c r="N7" i="93"/>
  <c r="N8" i="93"/>
  <c r="N9" i="93"/>
  <c r="N10" i="93"/>
  <c r="N11" i="93"/>
  <c r="N12" i="93"/>
  <c r="N13" i="93"/>
  <c r="N14" i="93"/>
  <c r="N15" i="93"/>
  <c r="N16" i="93"/>
  <c r="N17" i="93"/>
  <c r="N18" i="93"/>
  <c r="N19" i="93"/>
  <c r="N20" i="93"/>
  <c r="N21" i="93"/>
  <c r="N22" i="93"/>
  <c r="N23" i="93"/>
  <c r="N24" i="93"/>
  <c r="N25" i="93"/>
  <c r="N26" i="93"/>
  <c r="N27" i="93"/>
  <c r="N28" i="93"/>
  <c r="N29" i="93"/>
  <c r="N30" i="93"/>
  <c r="N31" i="93"/>
  <c r="N32" i="93"/>
  <c r="N33" i="93"/>
  <c r="N34" i="93"/>
  <c r="N35" i="93"/>
  <c r="N36" i="93"/>
  <c r="N37" i="93"/>
  <c r="N38" i="93"/>
  <c r="F15" i="93"/>
  <c r="F16" i="93"/>
  <c r="F17" i="93"/>
  <c r="F18" i="93"/>
  <c r="F19" i="93"/>
  <c r="F20" i="93"/>
  <c r="F21" i="93"/>
  <c r="F22" i="93"/>
  <c r="F23" i="93"/>
  <c r="F24" i="93"/>
  <c r="F25" i="93"/>
  <c r="F26" i="93"/>
  <c r="F27" i="93"/>
  <c r="F28" i="93"/>
  <c r="F29" i="93"/>
  <c r="F30" i="93"/>
  <c r="F31" i="93"/>
  <c r="F32" i="93"/>
  <c r="F33" i="93"/>
  <c r="F34" i="93"/>
  <c r="F35" i="93"/>
  <c r="F36" i="93"/>
  <c r="F37" i="93"/>
  <c r="F38" i="93"/>
  <c r="F39" i="93"/>
  <c r="F40" i="93"/>
  <c r="F41" i="93"/>
  <c r="F42" i="93"/>
  <c r="F43" i="93"/>
  <c r="F44" i="93"/>
  <c r="F45" i="93"/>
  <c r="F46" i="93"/>
  <c r="F47" i="93"/>
  <c r="F48" i="93"/>
  <c r="F49" i="93"/>
  <c r="F50" i="93"/>
  <c r="F51" i="93"/>
  <c r="F52" i="93"/>
  <c r="F53" i="93"/>
  <c r="F54" i="93"/>
  <c r="F55" i="93"/>
  <c r="F56" i="93"/>
  <c r="F57" i="93"/>
  <c r="F58" i="93"/>
  <c r="F59" i="93"/>
  <c r="F60" i="93"/>
  <c r="F61" i="93"/>
  <c r="F62" i="93"/>
  <c r="F63" i="93"/>
  <c r="F64" i="93"/>
  <c r="F65" i="93"/>
  <c r="F66" i="93"/>
  <c r="F67" i="93"/>
  <c r="F68" i="93"/>
  <c r="F69" i="93"/>
  <c r="F70" i="93"/>
  <c r="F71" i="93"/>
  <c r="F72" i="93"/>
  <c r="F73" i="93"/>
  <c r="F74" i="93"/>
  <c r="F75" i="93"/>
  <c r="F76" i="93"/>
  <c r="F77" i="93"/>
  <c r="F78" i="93"/>
  <c r="F79" i="93"/>
  <c r="F80" i="93"/>
  <c r="F81" i="93"/>
  <c r="F82" i="93"/>
  <c r="F83" i="93"/>
  <c r="F84" i="93"/>
  <c r="F85" i="93"/>
  <c r="F86" i="93"/>
  <c r="F87" i="93"/>
  <c r="F88" i="93"/>
  <c r="F89" i="93"/>
  <c r="F90" i="93"/>
  <c r="F91" i="93"/>
  <c r="F92" i="93"/>
  <c r="F93" i="93"/>
  <c r="F94" i="93"/>
  <c r="F95" i="93"/>
  <c r="F96" i="93"/>
  <c r="F97" i="93"/>
  <c r="F98" i="93"/>
  <c r="F99" i="93"/>
  <c r="F100" i="93"/>
  <c r="F101" i="93"/>
  <c r="F102" i="93"/>
  <c r="F2" i="93"/>
  <c r="B7" i="47"/>
  <c r="E21" i="42"/>
  <c r="E16" i="42"/>
  <c r="E15" i="42"/>
  <c r="N30" i="45"/>
  <c r="P29" i="45" s="1"/>
  <c r="P30" i="45" s="1"/>
  <c r="E18" i="42" s="1"/>
  <c r="N30" i="48"/>
  <c r="P29" i="48"/>
  <c r="P30" i="48" s="1"/>
  <c r="E19" i="42" s="1"/>
  <c r="B41" i="42"/>
  <c r="C41" i="42"/>
  <c r="D42" i="42" s="1"/>
  <c r="E42" i="42" s="1"/>
  <c r="E43" i="42" s="1"/>
  <c r="B46" i="42" s="1"/>
  <c r="C46" i="42" s="1"/>
  <c r="E20" i="42" s="1"/>
  <c r="B42" i="42"/>
  <c r="C42" i="42"/>
  <c r="B44" i="42"/>
  <c r="B49" i="42"/>
  <c r="B50" i="42"/>
  <c r="B51" i="42"/>
  <c r="B52" i="42"/>
  <c r="B53" i="42"/>
  <c r="B54" i="42"/>
  <c r="B55" i="42"/>
  <c r="B56" i="42"/>
  <c r="B57" i="42"/>
  <c r="B58" i="42"/>
  <c r="B59" i="42"/>
  <c r="B60" i="42"/>
  <c r="B61" i="42"/>
  <c r="B62" i="42"/>
  <c r="B63" i="42"/>
  <c r="B64" i="42"/>
  <c r="B65" i="42"/>
  <c r="B66" i="42"/>
  <c r="B67" i="42"/>
  <c r="B68" i="42"/>
  <c r="B69" i="42"/>
  <c r="B70" i="42"/>
  <c r="B71" i="42"/>
  <c r="B72" i="42"/>
  <c r="W45" i="41"/>
  <c r="W44" i="41"/>
  <c r="W43" i="41"/>
  <c r="W42" i="41"/>
  <c r="W41" i="41"/>
  <c r="Y28" i="41"/>
  <c r="Y29" i="41"/>
  <c r="Y30" i="41" s="1"/>
  <c r="Y31" i="41" s="1"/>
  <c r="W31" i="41" s="1"/>
  <c r="W28" i="41"/>
  <c r="W27" i="41"/>
  <c r="W26" i="41"/>
  <c r="W25" i="41"/>
  <c r="W24" i="41"/>
  <c r="W23" i="41"/>
  <c r="B7" i="48"/>
  <c r="N27" i="48"/>
  <c r="O11" i="48" s="1"/>
  <c r="N24" i="48"/>
  <c r="N21" i="48"/>
  <c r="O19" i="48"/>
  <c r="O18" i="48"/>
  <c r="N18" i="48"/>
  <c r="O17" i="48"/>
  <c r="O16" i="48"/>
  <c r="O15" i="48"/>
  <c r="N15" i="48"/>
  <c r="N27" i="45"/>
  <c r="N24" i="45"/>
  <c r="N21" i="45"/>
  <c r="N18" i="45"/>
  <c r="N15" i="45"/>
  <c r="O13" i="45" s="1"/>
  <c r="P13" i="45" s="1"/>
  <c r="O19" i="45"/>
  <c r="O18" i="45"/>
  <c r="O17" i="45"/>
  <c r="O16" i="45"/>
  <c r="O15" i="45"/>
  <c r="B7" i="45"/>
  <c r="B7" i="66"/>
  <c r="B7" i="57"/>
  <c r="B7" i="56"/>
  <c r="B7" i="52"/>
  <c r="O18" i="51"/>
  <c r="O19" i="51"/>
  <c r="O20" i="51" s="1"/>
  <c r="O21" i="51" s="1"/>
  <c r="O22" i="51" s="1"/>
  <c r="O23" i="51" s="1"/>
  <c r="O24" i="51" s="1"/>
  <c r="O25" i="51" s="1"/>
  <c r="O26" i="51" s="1"/>
  <c r="O27" i="51" s="1"/>
  <c r="O28" i="51" s="1"/>
  <c r="O29" i="51" s="1"/>
  <c r="O30" i="51" s="1"/>
  <c r="O31" i="51" s="1"/>
  <c r="O32" i="51" s="1"/>
  <c r="O33" i="51" s="1"/>
  <c r="O34" i="51" s="1"/>
  <c r="O35" i="51" s="1"/>
  <c r="O36" i="51" s="1"/>
  <c r="O37" i="51" s="1"/>
  <c r="O38" i="51" s="1"/>
  <c r="O39" i="51" s="1"/>
  <c r="O40" i="51" s="1"/>
  <c r="N40" i="51"/>
  <c r="N52" i="51" s="1"/>
  <c r="N39" i="51"/>
  <c r="N51" i="51" s="1"/>
  <c r="N63" i="51" s="1"/>
  <c r="N38" i="51"/>
  <c r="N50" i="51" s="1"/>
  <c r="N37" i="51"/>
  <c r="N49" i="51"/>
  <c r="N61" i="51" s="1"/>
  <c r="N36" i="51"/>
  <c r="N48" i="51" s="1"/>
  <c r="N35" i="51"/>
  <c r="N47" i="51" s="1"/>
  <c r="N59" i="51" s="1"/>
  <c r="N34" i="51"/>
  <c r="N46" i="51" s="1"/>
  <c r="N33" i="51"/>
  <c r="N45" i="51"/>
  <c r="N57" i="51" s="1"/>
  <c r="N32" i="51"/>
  <c r="N44" i="51" s="1"/>
  <c r="N31" i="51"/>
  <c r="N43" i="51" s="1"/>
  <c r="N55" i="51" s="1"/>
  <c r="N30" i="51"/>
  <c r="N42" i="51" s="1"/>
  <c r="N29" i="51"/>
  <c r="N41" i="51"/>
  <c r="N53" i="51" s="1"/>
  <c r="L40" i="51"/>
  <c r="L39" i="51"/>
  <c r="L37" i="51"/>
  <c r="L36" i="51"/>
  <c r="L35" i="51"/>
  <c r="L33" i="51"/>
  <c r="L32" i="51"/>
  <c r="L31" i="51"/>
  <c r="L29" i="51"/>
  <c r="L28" i="51"/>
  <c r="L27" i="51"/>
  <c r="L26" i="51"/>
  <c r="L25" i="51"/>
  <c r="L24" i="51"/>
  <c r="L23" i="51"/>
  <c r="L22" i="51"/>
  <c r="L21" i="51"/>
  <c r="L20" i="51"/>
  <c r="L19" i="51"/>
  <c r="L18" i="51"/>
  <c r="L17" i="51"/>
  <c r="B7" i="51"/>
  <c r="P622" i="47"/>
  <c r="P623" i="47"/>
  <c r="P624" i="47"/>
  <c r="P625" i="47"/>
  <c r="P626" i="47"/>
  <c r="P627" i="47"/>
  <c r="P628" i="47"/>
  <c r="P629" i="47"/>
  <c r="P630" i="47"/>
  <c r="P631" i="47"/>
  <c r="P632" i="47"/>
  <c r="P633" i="47"/>
  <c r="P634" i="47"/>
  <c r="P635" i="47"/>
  <c r="P636" i="47"/>
  <c r="P637" i="47"/>
  <c r="P638" i="47"/>
  <c r="P639" i="47"/>
  <c r="P640" i="47"/>
  <c r="P641" i="47"/>
  <c r="P642" i="47"/>
  <c r="P643" i="47"/>
  <c r="P644" i="47"/>
  <c r="P645" i="47"/>
  <c r="P646" i="47"/>
  <c r="P647" i="47"/>
  <c r="P648" i="47"/>
  <c r="P649" i="47"/>
  <c r="P650" i="47"/>
  <c r="P651" i="47"/>
  <c r="P652" i="47"/>
  <c r="P653" i="47"/>
  <c r="P654" i="47"/>
  <c r="P655" i="47"/>
  <c r="P656" i="47"/>
  <c r="P657" i="47"/>
  <c r="P658" i="47"/>
  <c r="P659" i="47"/>
  <c r="P660" i="47"/>
  <c r="P661" i="47"/>
  <c r="P662" i="47"/>
  <c r="P663" i="47"/>
  <c r="P664" i="47"/>
  <c r="P665" i="47"/>
  <c r="P666" i="47"/>
  <c r="P667" i="47"/>
  <c r="P668" i="47"/>
  <c r="P669" i="47"/>
  <c r="P670" i="47"/>
  <c r="P671" i="47"/>
  <c r="P672" i="47"/>
  <c r="P673" i="47"/>
  <c r="P674" i="47"/>
  <c r="P675" i="47"/>
  <c r="P676" i="47"/>
  <c r="P677" i="47"/>
  <c r="P678" i="47"/>
  <c r="P679" i="47"/>
  <c r="P680" i="47"/>
  <c r="P681" i="47"/>
  <c r="P682" i="47"/>
  <c r="P683" i="47"/>
  <c r="P684" i="47"/>
  <c r="P685" i="47"/>
  <c r="P686" i="47"/>
  <c r="P687" i="47"/>
  <c r="P688" i="47"/>
  <c r="P689" i="47"/>
  <c r="P690" i="47"/>
  <c r="P691" i="47"/>
  <c r="P692" i="47"/>
  <c r="P693" i="47"/>
  <c r="P694" i="47"/>
  <c r="P695" i="47"/>
  <c r="P696" i="47"/>
  <c r="P697" i="47"/>
  <c r="P698" i="47"/>
  <c r="P699" i="47"/>
  <c r="P700" i="47"/>
  <c r="P701" i="47"/>
  <c r="P702" i="47"/>
  <c r="P703" i="47"/>
  <c r="P704" i="47"/>
  <c r="P705" i="47"/>
  <c r="P706" i="47"/>
  <c r="P707" i="47"/>
  <c r="P708" i="47"/>
  <c r="P709" i="47"/>
  <c r="P710" i="47"/>
  <c r="P711" i="47"/>
  <c r="P712" i="47"/>
  <c r="P713" i="47"/>
  <c r="P714" i="47"/>
  <c r="P715" i="47"/>
  <c r="P716" i="47"/>
  <c r="P717" i="47"/>
  <c r="P718" i="47"/>
  <c r="P719" i="47"/>
  <c r="P720" i="47"/>
  <c r="P721" i="47"/>
  <c r="P722" i="47"/>
  <c r="P723" i="47"/>
  <c r="P724" i="47"/>
  <c r="P725" i="47"/>
  <c r="P726" i="47"/>
  <c r="P727" i="47"/>
  <c r="P728" i="47"/>
  <c r="P729" i="47"/>
  <c r="P730" i="47"/>
  <c r="P731" i="47"/>
  <c r="P732" i="47"/>
  <c r="P733" i="47"/>
  <c r="P734" i="47"/>
  <c r="P735" i="47"/>
  <c r="P736" i="47"/>
  <c r="P737" i="47"/>
  <c r="P738" i="47"/>
  <c r="P739" i="47"/>
  <c r="P740" i="47"/>
  <c r="P741" i="47"/>
  <c r="P742" i="47"/>
  <c r="P743" i="47"/>
  <c r="P744" i="47"/>
  <c r="P745" i="47"/>
  <c r="P746" i="47"/>
  <c r="P747" i="47"/>
  <c r="P748" i="47"/>
  <c r="P749" i="47"/>
  <c r="P750" i="47"/>
  <c r="P751" i="47"/>
  <c r="P752" i="47"/>
  <c r="P753" i="47"/>
  <c r="P754" i="47"/>
  <c r="P755" i="47"/>
  <c r="P756" i="47"/>
  <c r="P757" i="47"/>
  <c r="P758" i="47"/>
  <c r="P759" i="47"/>
  <c r="P760" i="47"/>
  <c r="P761" i="47"/>
  <c r="P762" i="47"/>
  <c r="P763" i="47"/>
  <c r="P764" i="47"/>
  <c r="P765" i="47"/>
  <c r="P766" i="47"/>
  <c r="P767" i="47"/>
  <c r="P768" i="47"/>
  <c r="P769" i="47"/>
  <c r="P770" i="47"/>
  <c r="P771" i="47"/>
  <c r="P772" i="47"/>
  <c r="P773" i="47"/>
  <c r="P774" i="47"/>
  <c r="P775" i="47"/>
  <c r="P776" i="47"/>
  <c r="P777" i="47"/>
  <c r="P778" i="47"/>
  <c r="P779" i="47"/>
  <c r="P780" i="47"/>
  <c r="P781" i="47"/>
  <c r="P782" i="47"/>
  <c r="P783" i="47"/>
  <c r="P784" i="47"/>
  <c r="P785" i="47"/>
  <c r="P786" i="47"/>
  <c r="P787" i="47"/>
  <c r="P788" i="47"/>
  <c r="P789" i="47"/>
  <c r="P790" i="47"/>
  <c r="P791" i="47"/>
  <c r="P792" i="47"/>
  <c r="P793" i="47"/>
  <c r="P794" i="47"/>
  <c r="P795" i="47"/>
  <c r="P796" i="47"/>
  <c r="P797" i="47"/>
  <c r="P798" i="47"/>
  <c r="P799" i="47"/>
  <c r="P800" i="47"/>
  <c r="P801" i="47"/>
  <c r="P802" i="47"/>
  <c r="P803" i="47"/>
  <c r="P804" i="47"/>
  <c r="P805" i="47"/>
  <c r="P806" i="47"/>
  <c r="P807" i="47"/>
  <c r="P808" i="47"/>
  <c r="P809" i="47"/>
  <c r="P810" i="47"/>
  <c r="P811" i="47"/>
  <c r="P812" i="47"/>
  <c r="P813" i="47"/>
  <c r="P814" i="47"/>
  <c r="P815" i="47"/>
  <c r="P816" i="47"/>
  <c r="P817" i="47"/>
  <c r="P818" i="47"/>
  <c r="P819" i="47"/>
  <c r="P820" i="47"/>
  <c r="P821" i="47"/>
  <c r="P822" i="47"/>
  <c r="P823" i="47"/>
  <c r="P824" i="47"/>
  <c r="P825" i="47"/>
  <c r="P826" i="47"/>
  <c r="P827" i="47"/>
  <c r="P828" i="47"/>
  <c r="P829" i="47"/>
  <c r="P830" i="47"/>
  <c r="P831" i="47"/>
  <c r="P832" i="47"/>
  <c r="P833" i="47"/>
  <c r="P834" i="47"/>
  <c r="P835" i="47"/>
  <c r="P836" i="47"/>
  <c r="P837" i="47"/>
  <c r="P838" i="47"/>
  <c r="P839" i="47"/>
  <c r="P840" i="47"/>
  <c r="P841" i="47"/>
  <c r="P842" i="47"/>
  <c r="P843" i="47"/>
  <c r="P844" i="47"/>
  <c r="P845" i="47"/>
  <c r="P846" i="47"/>
  <c r="P847" i="47"/>
  <c r="P848" i="47"/>
  <c r="P849" i="47"/>
  <c r="P850" i="47"/>
  <c r="P851" i="47"/>
  <c r="P852" i="47"/>
  <c r="P853" i="47"/>
  <c r="P854" i="47"/>
  <c r="P855" i="47"/>
  <c r="P856" i="47"/>
  <c r="P857" i="47"/>
  <c r="P858" i="47"/>
  <c r="P859" i="47"/>
  <c r="P860" i="47"/>
  <c r="P861" i="47"/>
  <c r="P862" i="47"/>
  <c r="P863" i="47"/>
  <c r="P864" i="47"/>
  <c r="P865" i="47"/>
  <c r="P866" i="47"/>
  <c r="P867" i="47"/>
  <c r="P868" i="47"/>
  <c r="P869" i="47"/>
  <c r="P870" i="47"/>
  <c r="P871" i="47"/>
  <c r="P872" i="47"/>
  <c r="P873" i="47"/>
  <c r="P874" i="47"/>
  <c r="P875" i="47"/>
  <c r="P876" i="47"/>
  <c r="P877" i="47"/>
  <c r="P878" i="47"/>
  <c r="P879" i="47"/>
  <c r="P880" i="47"/>
  <c r="P881" i="47"/>
  <c r="P882" i="47"/>
  <c r="P883" i="47"/>
  <c r="P884" i="47"/>
  <c r="P885" i="47"/>
  <c r="P886" i="47"/>
  <c r="P887" i="47"/>
  <c r="P888" i="47"/>
  <c r="P889" i="47"/>
  <c r="P890" i="47"/>
  <c r="P891" i="47"/>
  <c r="P892" i="47"/>
  <c r="P893" i="47"/>
  <c r="P894" i="47"/>
  <c r="P895" i="47"/>
  <c r="P896" i="47"/>
  <c r="P897" i="47"/>
  <c r="P898" i="47"/>
  <c r="P899" i="47"/>
  <c r="P900" i="47"/>
  <c r="P901" i="47"/>
  <c r="P902" i="47"/>
  <c r="P903" i="47"/>
  <c r="P904" i="47"/>
  <c r="P905" i="47"/>
  <c r="P906" i="47"/>
  <c r="P907" i="47"/>
  <c r="P908" i="47"/>
  <c r="P909" i="47"/>
  <c r="P910" i="47"/>
  <c r="P911" i="47"/>
  <c r="P912" i="47"/>
  <c r="P913" i="47"/>
  <c r="P914" i="47"/>
  <c r="P915" i="47"/>
  <c r="P916" i="47"/>
  <c r="P917" i="47"/>
  <c r="P918" i="47"/>
  <c r="P919" i="47"/>
  <c r="P920" i="47"/>
  <c r="P921" i="47"/>
  <c r="P922" i="47"/>
  <c r="P923" i="47"/>
  <c r="P924" i="47"/>
  <c r="P925" i="47"/>
  <c r="P926" i="47"/>
  <c r="P927" i="47"/>
  <c r="P928" i="47"/>
  <c r="P929" i="47"/>
  <c r="P930" i="47"/>
  <c r="P931" i="47"/>
  <c r="P932" i="47"/>
  <c r="P933" i="47"/>
  <c r="P934" i="47"/>
  <c r="P935" i="47"/>
  <c r="P936" i="47"/>
  <c r="P937" i="47"/>
  <c r="P938" i="47"/>
  <c r="P939" i="47"/>
  <c r="P940" i="47"/>
  <c r="P941" i="47"/>
  <c r="P942" i="47"/>
  <c r="P943" i="47"/>
  <c r="P944" i="47"/>
  <c r="P945" i="47"/>
  <c r="P946" i="47"/>
  <c r="P947" i="47"/>
  <c r="P948" i="47"/>
  <c r="P949" i="47"/>
  <c r="P950" i="47"/>
  <c r="P951" i="47"/>
  <c r="P952" i="47"/>
  <c r="P953" i="47"/>
  <c r="P954" i="47"/>
  <c r="P955" i="47"/>
  <c r="P956" i="47"/>
  <c r="P957" i="47"/>
  <c r="P958" i="47"/>
  <c r="P959" i="47"/>
  <c r="P960" i="47"/>
  <c r="P961" i="47"/>
  <c r="B7" i="43"/>
  <c r="D23" i="41"/>
  <c r="D24" i="41"/>
  <c r="D25" i="41" s="1"/>
  <c r="D26" i="41" s="1"/>
  <c r="D27" i="41" s="1"/>
  <c r="D28" i="41" s="1"/>
  <c r="D29" i="41" s="1"/>
  <c r="D30" i="41" s="1"/>
  <c r="D31" i="41" s="1"/>
  <c r="D32" i="41" s="1"/>
  <c r="D33" i="41" s="1"/>
  <c r="D34" i="41" s="1"/>
  <c r="D35" i="41" s="1"/>
  <c r="D36" i="41" s="1"/>
  <c r="D37" i="41" s="1"/>
  <c r="D38" i="41" s="1"/>
  <c r="D39" i="41" s="1"/>
  <c r="D40" i="41" s="1"/>
  <c r="D41" i="41" s="1"/>
  <c r="D42" i="41" s="1"/>
  <c r="D43" i="41" s="1"/>
  <c r="D44" i="41" s="1"/>
  <c r="D45" i="41" s="1"/>
  <c r="D46" i="41" s="1"/>
  <c r="D47" i="41" s="1"/>
  <c r="D48" i="41" s="1"/>
  <c r="D49" i="41" s="1"/>
  <c r="D50" i="41" s="1"/>
  <c r="D51" i="41" s="1"/>
  <c r="D52" i="41" s="1"/>
  <c r="D53" i="41" s="1"/>
  <c r="D54" i="41" s="1"/>
  <c r="D55" i="41" s="1"/>
  <c r="D56" i="41" s="1"/>
  <c r="D57" i="41" s="1"/>
  <c r="D58" i="41" s="1"/>
  <c r="D59" i="41" s="1"/>
  <c r="D60" i="41" s="1"/>
  <c r="D61" i="41" s="1"/>
  <c r="D62" i="41" s="1"/>
  <c r="D63" i="41" s="1"/>
  <c r="D64" i="41" s="1"/>
  <c r="D65" i="41" s="1"/>
  <c r="D66" i="41" s="1"/>
  <c r="D67" i="41" s="1"/>
  <c r="B7" i="68"/>
  <c r="G7" i="76"/>
  <c r="O2" i="78"/>
  <c r="K18" i="78"/>
  <c r="O3" i="78"/>
  <c r="O4" i="78" s="1"/>
  <c r="M18" i="78"/>
  <c r="I7" i="76"/>
  <c r="J7" i="76"/>
  <c r="K7" i="76"/>
  <c r="G207" i="78"/>
  <c r="G179" i="78"/>
  <c r="G123" i="78"/>
  <c r="G122" i="78"/>
  <c r="G121" i="78"/>
  <c r="G120" i="78"/>
  <c r="G118" i="78"/>
  <c r="G117" i="78"/>
  <c r="G116" i="78"/>
  <c r="G115" i="78"/>
  <c r="G113" i="78"/>
  <c r="G112" i="78"/>
  <c r="G111" i="78"/>
  <c r="G110" i="78"/>
  <c r="G108" i="78"/>
  <c r="G107" i="78"/>
  <c r="G106" i="78"/>
  <c r="G105" i="78"/>
  <c r="G103" i="78"/>
  <c r="G102" i="78"/>
  <c r="G101" i="78"/>
  <c r="G100" i="78"/>
  <c r="G98" i="78"/>
  <c r="G97" i="78"/>
  <c r="G96" i="78"/>
  <c r="G95" i="78"/>
  <c r="G93" i="78"/>
  <c r="G92" i="78"/>
  <c r="G91" i="78"/>
  <c r="G90" i="78"/>
  <c r="G88" i="78"/>
  <c r="G87" i="78"/>
  <c r="G86" i="78"/>
  <c r="G85" i="78"/>
  <c r="G83" i="78"/>
  <c r="G82" i="78"/>
  <c r="G81" i="78"/>
  <c r="G80" i="78"/>
  <c r="G78" i="78"/>
  <c r="G77" i="78"/>
  <c r="G76" i="78"/>
  <c r="G75" i="78"/>
  <c r="H47" i="78"/>
  <c r="H46" i="78"/>
  <c r="H44" i="78"/>
  <c r="H43" i="78"/>
  <c r="G37" i="78"/>
  <c r="G34" i="78"/>
  <c r="G31" i="78"/>
  <c r="G27" i="78"/>
  <c r="G24" i="78"/>
  <c r="H15" i="78"/>
  <c r="H16" i="78"/>
  <c r="G13" i="78"/>
  <c r="G21" i="78"/>
  <c r="G11" i="77"/>
  <c r="G8" i="77"/>
  <c r="M2" i="77"/>
  <c r="M3" i="77"/>
  <c r="M4" i="77"/>
  <c r="M5" i="77"/>
  <c r="M6" i="77" s="1"/>
  <c r="M7" i="77" s="1"/>
  <c r="G5" i="77"/>
  <c r="M2" i="76"/>
  <c r="M3" i="76" s="1"/>
  <c r="M4" i="76" s="1"/>
  <c r="M5" i="76" s="1"/>
  <c r="M6" i="76" s="1"/>
  <c r="M7" i="76" s="1"/>
  <c r="M8" i="76" s="1"/>
  <c r="M9" i="76" s="1"/>
  <c r="M10" i="76" s="1"/>
  <c r="M11" i="76" s="1"/>
  <c r="M12" i="76" s="1"/>
  <c r="G17" i="76"/>
  <c r="G16" i="76"/>
  <c r="G4" i="76"/>
  <c r="G29" i="76"/>
  <c r="G28" i="76"/>
  <c r="G27" i="76"/>
  <c r="G26" i="76"/>
  <c r="G23" i="76"/>
  <c r="G13" i="76"/>
  <c r="G10" i="76"/>
  <c r="G6" i="76"/>
  <c r="D98" i="1"/>
  <c r="G140" i="1"/>
  <c r="G139" i="1"/>
  <c r="G138" i="1"/>
  <c r="G137" i="1"/>
  <c r="G136" i="1"/>
  <c r="G135" i="1"/>
  <c r="G134" i="1"/>
  <c r="G133" i="1"/>
  <c r="G132" i="1"/>
  <c r="G131" i="1"/>
  <c r="G130" i="1"/>
  <c r="G129" i="1"/>
  <c r="B128" i="1"/>
  <c r="G125" i="1"/>
  <c r="F125" i="1"/>
  <c r="G124" i="1"/>
  <c r="F124" i="1"/>
  <c r="G123" i="1"/>
  <c r="F123" i="1"/>
  <c r="G122" i="1"/>
  <c r="F122" i="1"/>
  <c r="G121" i="1"/>
  <c r="F121" i="1"/>
  <c r="G120" i="1"/>
  <c r="G119" i="1"/>
  <c r="G118" i="1"/>
  <c r="G117" i="1"/>
  <c r="G116" i="1"/>
  <c r="G115" i="1"/>
  <c r="G114" i="1"/>
  <c r="G113" i="1"/>
  <c r="G112" i="1"/>
  <c r="G111" i="1"/>
  <c r="G110" i="1"/>
  <c r="G109" i="1"/>
  <c r="G108" i="1"/>
  <c r="G107" i="1"/>
  <c r="G106" i="1"/>
  <c r="G104" i="1"/>
  <c r="G103" i="1"/>
  <c r="G98" i="1"/>
  <c r="B98" i="1"/>
  <c r="D96" i="1"/>
  <c r="B96" i="1"/>
  <c r="B95" i="1"/>
  <c r="B94" i="1"/>
  <c r="G89" i="1"/>
  <c r="F89" i="1"/>
  <c r="G88" i="1"/>
  <c r="F88" i="1"/>
  <c r="B84" i="1"/>
  <c r="B81" i="1"/>
  <c r="B76" i="1"/>
  <c r="B73" i="1"/>
  <c r="G70" i="1"/>
  <c r="F70" i="1"/>
  <c r="G69" i="1"/>
  <c r="F69" i="1"/>
  <c r="G68" i="1"/>
  <c r="F68" i="1"/>
  <c r="G67" i="1"/>
  <c r="F67" i="1"/>
  <c r="G66" i="1"/>
  <c r="F66" i="1"/>
  <c r="G65" i="1"/>
  <c r="F65" i="1"/>
  <c r="G64" i="1"/>
  <c r="F64" i="1"/>
  <c r="G63" i="1"/>
  <c r="F63" i="1"/>
  <c r="G62" i="1"/>
  <c r="F62" i="1"/>
  <c r="G61" i="1"/>
  <c r="F61" i="1"/>
  <c r="G60" i="1"/>
  <c r="F60" i="1"/>
  <c r="G59" i="1"/>
  <c r="F59" i="1"/>
  <c r="G58" i="1"/>
  <c r="F58" i="1"/>
  <c r="G57" i="1"/>
  <c r="F57" i="1"/>
  <c r="G56" i="1"/>
  <c r="F56" i="1"/>
  <c r="G55" i="1"/>
  <c r="F55" i="1"/>
  <c r="G54" i="1"/>
  <c r="F54" i="1"/>
  <c r="G53" i="1"/>
  <c r="F53" i="1"/>
  <c r="G52" i="1"/>
  <c r="F52" i="1"/>
  <c r="G51" i="1"/>
  <c r="F51" i="1"/>
  <c r="G50" i="1"/>
  <c r="F50" i="1"/>
  <c r="G49" i="1"/>
  <c r="F49" i="1"/>
  <c r="G48" i="1"/>
  <c r="F48" i="1"/>
  <c r="G47" i="1"/>
  <c r="F47" i="1"/>
  <c r="G46" i="1"/>
  <c r="F46" i="1"/>
  <c r="G45" i="1"/>
  <c r="F45" i="1"/>
  <c r="G44" i="1"/>
  <c r="F44" i="1"/>
  <c r="G43" i="1"/>
  <c r="F43" i="1"/>
  <c r="G42" i="1"/>
  <c r="F42" i="1"/>
  <c r="G41" i="1"/>
  <c r="F41" i="1"/>
  <c r="G40" i="1"/>
  <c r="F40" i="1"/>
  <c r="G39" i="1"/>
  <c r="F39" i="1"/>
  <c r="G38" i="1"/>
  <c r="F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 r="B73" i="42"/>
  <c r="B74" i="42"/>
  <c r="B75" i="42"/>
  <c r="B76" i="42"/>
  <c r="B77" i="42"/>
  <c r="B7" i="42"/>
  <c r="G9" i="44"/>
  <c r="D9" i="44"/>
  <c r="E9" i="44"/>
  <c r="F9" i="44"/>
  <c r="C9" i="44"/>
  <c r="G8" i="44"/>
  <c r="F8" i="44"/>
  <c r="E8" i="44"/>
  <c r="D8" i="44"/>
  <c r="C8" i="44"/>
  <c r="W30" i="41"/>
  <c r="O13" i="48"/>
  <c r="P13" i="48" s="1"/>
  <c r="K185" i="47"/>
  <c r="K145" i="47"/>
  <c r="K105" i="47"/>
  <c r="K65" i="47"/>
  <c r="K25" i="47"/>
  <c r="K180" i="47"/>
  <c r="K140" i="47"/>
  <c r="K100" i="47"/>
  <c r="K60" i="47"/>
  <c r="K20" i="47"/>
  <c r="W29" i="41"/>
  <c r="Y32" i="41"/>
  <c r="W32" i="41" s="1"/>
  <c r="Y33" i="41"/>
  <c r="W33" i="41" s="1"/>
  <c r="K50" i="47"/>
  <c r="K90" i="47"/>
  <c r="K130" i="47"/>
  <c r="K170" i="47"/>
  <c r="K210" i="47"/>
  <c r="K55" i="47"/>
  <c r="K95" i="47"/>
  <c r="K135" i="47"/>
  <c r="K155" i="47"/>
  <c r="K175" i="47"/>
  <c r="M180" i="47"/>
  <c r="M135" i="47"/>
  <c r="M60" i="47"/>
  <c r="M140" i="47"/>
  <c r="M170" i="47"/>
  <c r="M145" i="47"/>
  <c r="M25" i="47"/>
  <c r="M65" i="47"/>
  <c r="M20" i="47"/>
  <c r="M90" i="47"/>
  <c r="M100" i="47"/>
  <c r="M210" i="47"/>
  <c r="M185" i="47"/>
  <c r="M130" i="47"/>
  <c r="M50" i="47"/>
  <c r="M55" i="47"/>
  <c r="M155" i="47"/>
  <c r="M175" i="47"/>
  <c r="M105" i="47"/>
  <c r="M95" i="47"/>
  <c r="P11" i="48" l="1"/>
  <c r="O9" i="48"/>
  <c r="N71" i="51"/>
  <c r="L59" i="51"/>
  <c r="N67" i="51"/>
  <c r="L55" i="51"/>
  <c r="L63" i="51"/>
  <c r="N75" i="51"/>
  <c r="Y34" i="41"/>
  <c r="L30" i="51"/>
  <c r="L34" i="51"/>
  <c r="L38" i="51"/>
  <c r="N65" i="51"/>
  <c r="L53" i="51"/>
  <c r="N54" i="51"/>
  <c r="L42" i="51"/>
  <c r="N69" i="51"/>
  <c r="L57" i="51"/>
  <c r="N58" i="51"/>
  <c r="L46" i="51"/>
  <c r="N73" i="51"/>
  <c r="L61" i="51"/>
  <c r="N62" i="51"/>
  <c r="L50" i="51"/>
  <c r="O5" i="78"/>
  <c r="O6" i="78" s="1"/>
  <c r="O7" i="78" s="1"/>
  <c r="O8" i="78" s="1"/>
  <c r="O9" i="78" s="1"/>
  <c r="O10" i="78" s="1"/>
  <c r="O11" i="78" s="1"/>
  <c r="O12" i="78" s="1"/>
  <c r="L18" i="78"/>
  <c r="H18" i="78" s="1"/>
  <c r="L67" i="51"/>
  <c r="N79" i="51"/>
  <c r="N56" i="51"/>
  <c r="L44" i="51"/>
  <c r="L71" i="51"/>
  <c r="N83" i="51"/>
  <c r="N60" i="51"/>
  <c r="L48" i="51"/>
  <c r="N64" i="51"/>
  <c r="L52" i="51"/>
  <c r="K205" i="47"/>
  <c r="K165" i="47"/>
  <c r="K125" i="47"/>
  <c r="K85" i="47"/>
  <c r="K45" i="47"/>
  <c r="K200" i="47"/>
  <c r="K160" i="47"/>
  <c r="K120" i="47"/>
  <c r="K80" i="47"/>
  <c r="K40" i="47"/>
  <c r="K30" i="47"/>
  <c r="K70" i="47"/>
  <c r="K110" i="47"/>
  <c r="K150" i="47"/>
  <c r="K190" i="47"/>
  <c r="K35" i="47"/>
  <c r="K75" i="47"/>
  <c r="K115" i="47"/>
  <c r="K15" i="47"/>
  <c r="L41" i="51"/>
  <c r="L43" i="51"/>
  <c r="L45" i="51"/>
  <c r="L47" i="51"/>
  <c r="L49" i="51"/>
  <c r="L51" i="51"/>
  <c r="O11" i="45"/>
  <c r="K195" i="47"/>
  <c r="D155" i="47"/>
  <c r="N155" i="47"/>
  <c r="D55" i="47"/>
  <c r="N55" i="47"/>
  <c r="D90" i="47"/>
  <c r="N90" i="47"/>
  <c r="N100" i="47"/>
  <c r="D100" i="47"/>
  <c r="N65" i="47"/>
  <c r="D65" i="47"/>
  <c r="D175" i="47"/>
  <c r="N175" i="47"/>
  <c r="D210" i="47"/>
  <c r="N210" i="47"/>
  <c r="D50" i="47"/>
  <c r="N50" i="47"/>
  <c r="N140" i="47"/>
  <c r="D140" i="47"/>
  <c r="N105" i="47"/>
  <c r="D105" i="47"/>
  <c r="N20" i="47"/>
  <c r="D20" i="47"/>
  <c r="D135" i="47"/>
  <c r="N135" i="47"/>
  <c r="D170" i="47"/>
  <c r="N170" i="47"/>
  <c r="N60" i="47"/>
  <c r="D60" i="47"/>
  <c r="N180" i="47"/>
  <c r="D180" i="47"/>
  <c r="N145" i="47"/>
  <c r="D145" i="47"/>
  <c r="D95" i="47"/>
  <c r="N95" i="47"/>
  <c r="D130" i="47"/>
  <c r="N130" i="47"/>
  <c r="N25" i="47"/>
  <c r="D25" i="47"/>
  <c r="N185" i="47"/>
  <c r="D185" i="47"/>
  <c r="M205" i="47"/>
  <c r="M200" i="47"/>
  <c r="M120" i="47"/>
  <c r="M70" i="47"/>
  <c r="M15" i="47"/>
  <c r="M30" i="47"/>
  <c r="M85" i="47"/>
  <c r="M195" i="47"/>
  <c r="M150" i="47"/>
  <c r="M110" i="47"/>
  <c r="M45" i="47"/>
  <c r="M40" i="47"/>
  <c r="M125" i="47"/>
  <c r="M190" i="47"/>
  <c r="M80" i="47"/>
  <c r="M115" i="47"/>
  <c r="M35" i="47"/>
  <c r="M75" i="47"/>
  <c r="M165" i="47"/>
  <c r="M160" i="47"/>
  <c r="N87" i="51" l="1"/>
  <c r="L75" i="51"/>
  <c r="W34" i="41"/>
  <c r="Y35" i="41"/>
  <c r="N195" i="47"/>
  <c r="D195" i="47"/>
  <c r="D15" i="47"/>
  <c r="N15" i="47"/>
  <c r="D75" i="47"/>
  <c r="N75" i="47"/>
  <c r="D190" i="47"/>
  <c r="N190" i="47"/>
  <c r="D110" i="47"/>
  <c r="N110" i="47"/>
  <c r="D30" i="47"/>
  <c r="N30" i="47"/>
  <c r="N80" i="47"/>
  <c r="D80" i="47"/>
  <c r="N160" i="47"/>
  <c r="D160" i="47"/>
  <c r="N45" i="47"/>
  <c r="D45" i="47"/>
  <c r="N125" i="47"/>
  <c r="D125" i="47"/>
  <c r="N205" i="47"/>
  <c r="D205" i="47"/>
  <c r="D115" i="47"/>
  <c r="N115" i="47"/>
  <c r="D35" i="47"/>
  <c r="N35" i="47"/>
  <c r="D150" i="47"/>
  <c r="N150" i="47"/>
  <c r="D70" i="47"/>
  <c r="N70" i="47"/>
  <c r="N40" i="47"/>
  <c r="D40" i="47"/>
  <c r="N120" i="47"/>
  <c r="D120" i="47"/>
  <c r="N200" i="47"/>
  <c r="D200" i="47"/>
  <c r="N85" i="47"/>
  <c r="D85" i="47"/>
  <c r="N165" i="47"/>
  <c r="D165" i="47"/>
  <c r="N76" i="51"/>
  <c r="L64" i="51"/>
  <c r="L60" i="51"/>
  <c r="N72" i="51"/>
  <c r="L56" i="51"/>
  <c r="N68" i="51"/>
  <c r="N74" i="51"/>
  <c r="L62" i="51"/>
  <c r="L73" i="51"/>
  <c r="N85" i="51"/>
  <c r="N70" i="51"/>
  <c r="L58" i="51"/>
  <c r="L69" i="51"/>
  <c r="N81" i="51"/>
  <c r="N66" i="51"/>
  <c r="L54" i="51"/>
  <c r="L65" i="51"/>
  <c r="N77" i="51"/>
  <c r="O9" i="45"/>
  <c r="P11" i="45"/>
  <c r="L83" i="51"/>
  <c r="N95" i="51"/>
  <c r="L79" i="51"/>
  <c r="N91" i="51"/>
  <c r="W35" i="41" l="1"/>
  <c r="Y36" i="41"/>
  <c r="L87" i="51"/>
  <c r="N99" i="51"/>
  <c r="N78" i="51"/>
  <c r="L66" i="51"/>
  <c r="N82" i="51"/>
  <c r="L70" i="51"/>
  <c r="N86" i="51"/>
  <c r="L74" i="51"/>
  <c r="N88" i="51"/>
  <c r="L76" i="51"/>
  <c r="N103" i="51"/>
  <c r="L91" i="51"/>
  <c r="N107" i="51"/>
  <c r="L95" i="51"/>
  <c r="L77" i="51"/>
  <c r="N89" i="51"/>
  <c r="L81" i="51"/>
  <c r="N93" i="51"/>
  <c r="L85" i="51"/>
  <c r="N97" i="51"/>
  <c r="N80" i="51"/>
  <c r="L68" i="51"/>
  <c r="N84" i="51"/>
  <c r="L72" i="51"/>
  <c r="N111" i="51" l="1"/>
  <c r="L99" i="51"/>
  <c r="W36" i="41"/>
  <c r="Y37" i="41"/>
  <c r="N109" i="51"/>
  <c r="L97" i="51"/>
  <c r="N105" i="51"/>
  <c r="L93" i="51"/>
  <c r="N101" i="51"/>
  <c r="L89" i="51"/>
  <c r="N96" i="51"/>
  <c r="L84" i="51"/>
  <c r="N92" i="51"/>
  <c r="L80" i="51"/>
  <c r="L107" i="51"/>
  <c r="N119" i="51"/>
  <c r="L103" i="51"/>
  <c r="N115" i="51"/>
  <c r="N100" i="51"/>
  <c r="L88" i="51"/>
  <c r="N98" i="51"/>
  <c r="L86" i="51"/>
  <c r="N94" i="51"/>
  <c r="L82" i="51"/>
  <c r="N90" i="51"/>
  <c r="L78" i="51"/>
  <c r="W37" i="41" l="1"/>
  <c r="Y38" i="41"/>
  <c r="L111" i="51"/>
  <c r="N123" i="51"/>
  <c r="N127" i="51"/>
  <c r="L115" i="51"/>
  <c r="N131" i="51"/>
  <c r="L119" i="51"/>
  <c r="L90" i="51"/>
  <c r="N102" i="51"/>
  <c r="L94" i="51"/>
  <c r="N106" i="51"/>
  <c r="L98" i="51"/>
  <c r="N110" i="51"/>
  <c r="L100" i="51"/>
  <c r="N112" i="51"/>
  <c r="L92" i="51"/>
  <c r="N104" i="51"/>
  <c r="L96" i="51"/>
  <c r="N108" i="51"/>
  <c r="L101" i="51"/>
  <c r="N113" i="51"/>
  <c r="L105" i="51"/>
  <c r="N117" i="51"/>
  <c r="L109" i="51"/>
  <c r="N121" i="51"/>
  <c r="N135" i="51" l="1"/>
  <c r="L123" i="51"/>
  <c r="Y39" i="41"/>
  <c r="W38" i="41"/>
  <c r="N133" i="51"/>
  <c r="L121" i="51"/>
  <c r="N129" i="51"/>
  <c r="L117" i="51"/>
  <c r="N125" i="51"/>
  <c r="L113" i="51"/>
  <c r="L108" i="51"/>
  <c r="N120" i="51"/>
  <c r="L104" i="51"/>
  <c r="N116" i="51"/>
  <c r="L112" i="51"/>
  <c r="N124" i="51"/>
  <c r="L106" i="51"/>
  <c r="N118" i="51"/>
  <c r="L102" i="51"/>
  <c r="N114" i="51"/>
  <c r="L131" i="51"/>
  <c r="N143" i="51"/>
  <c r="L127" i="51"/>
  <c r="N139" i="51"/>
  <c r="L110" i="51"/>
  <c r="N122" i="51"/>
  <c r="Y40" i="41" l="1"/>
  <c r="W40" i="41" s="1"/>
  <c r="W39" i="41"/>
  <c r="L135" i="51"/>
  <c r="N147" i="51"/>
  <c r="N134" i="51"/>
  <c r="L122" i="51"/>
  <c r="N151" i="51"/>
  <c r="L139" i="51"/>
  <c r="N155" i="51"/>
  <c r="L143" i="51"/>
  <c r="N126" i="51"/>
  <c r="L114" i="51"/>
  <c r="L124" i="51"/>
  <c r="N136" i="51"/>
  <c r="L116" i="51"/>
  <c r="N128" i="51"/>
  <c r="L120" i="51"/>
  <c r="N132" i="51"/>
  <c r="L125" i="51"/>
  <c r="N137" i="51"/>
  <c r="L129" i="51"/>
  <c r="N141" i="51"/>
  <c r="L133" i="51"/>
  <c r="N145" i="51"/>
  <c r="N130" i="51"/>
  <c r="L118" i="51"/>
  <c r="N159" i="51" l="1"/>
  <c r="L147" i="51"/>
  <c r="L130" i="51"/>
  <c r="N142" i="51"/>
  <c r="L126" i="51"/>
  <c r="N138" i="51"/>
  <c r="L155" i="51"/>
  <c r="N167" i="51"/>
  <c r="L151" i="51"/>
  <c r="N163" i="51"/>
  <c r="L134" i="51"/>
  <c r="N146" i="51"/>
  <c r="N157" i="51"/>
  <c r="L145" i="51"/>
  <c r="N153" i="51"/>
  <c r="L141" i="51"/>
  <c r="N149" i="51"/>
  <c r="L137" i="51"/>
  <c r="L132" i="51"/>
  <c r="N144" i="51"/>
  <c r="L128" i="51"/>
  <c r="N140" i="51"/>
  <c r="L136" i="51"/>
  <c r="N148" i="51"/>
  <c r="L159" i="51" l="1"/>
  <c r="N171" i="51"/>
  <c r="L148" i="51"/>
  <c r="N160" i="51"/>
  <c r="L140" i="51"/>
  <c r="N152" i="51"/>
  <c r="L144" i="51"/>
  <c r="N156" i="51"/>
  <c r="L146" i="51"/>
  <c r="N158" i="51"/>
  <c r="N175" i="51"/>
  <c r="L163" i="51"/>
  <c r="N179" i="51"/>
  <c r="L167" i="51"/>
  <c r="L138" i="51"/>
  <c r="N150" i="51"/>
  <c r="L142" i="51"/>
  <c r="N154" i="51"/>
  <c r="L149" i="51"/>
  <c r="N161" i="51"/>
  <c r="L153" i="51"/>
  <c r="N165" i="51"/>
  <c r="L157" i="51"/>
  <c r="N169" i="51"/>
  <c r="L171" i="51" l="1"/>
  <c r="N183" i="51"/>
  <c r="N181" i="51"/>
  <c r="L169" i="51"/>
  <c r="N177" i="51"/>
  <c r="L165" i="51"/>
  <c r="N173" i="51"/>
  <c r="L161" i="51"/>
  <c r="L154" i="51"/>
  <c r="N166" i="51"/>
  <c r="L150" i="51"/>
  <c r="N162" i="51"/>
  <c r="L158" i="51"/>
  <c r="N170" i="51"/>
  <c r="L156" i="51"/>
  <c r="N168" i="51"/>
  <c r="L152" i="51"/>
  <c r="N164" i="51"/>
  <c r="L160" i="51"/>
  <c r="N172" i="51"/>
  <c r="L179" i="51"/>
  <c r="N191" i="51"/>
  <c r="L175" i="51"/>
  <c r="N187" i="51"/>
  <c r="L183" i="51" l="1"/>
  <c r="N195" i="51"/>
  <c r="N199" i="51"/>
  <c r="L199" i="51" s="1"/>
  <c r="L187" i="51"/>
  <c r="L191" i="51"/>
  <c r="N203" i="51"/>
  <c r="L203" i="51" s="1"/>
  <c r="L172" i="51"/>
  <c r="N184" i="51"/>
  <c r="L164" i="51"/>
  <c r="N176" i="51"/>
  <c r="L168" i="51"/>
  <c r="N180" i="51"/>
  <c r="N182" i="51"/>
  <c r="L170" i="51"/>
  <c r="N174" i="51"/>
  <c r="L162" i="51"/>
  <c r="N178" i="51"/>
  <c r="L166" i="51"/>
  <c r="L173" i="51"/>
  <c r="N185" i="51"/>
  <c r="L177" i="51"/>
  <c r="N189" i="51"/>
  <c r="L181" i="51"/>
  <c r="N193" i="51"/>
  <c r="N207" i="51" l="1"/>
  <c r="L207" i="51" s="1"/>
  <c r="L195" i="51"/>
  <c r="L193" i="51"/>
  <c r="N205" i="51"/>
  <c r="L205" i="51" s="1"/>
  <c r="N201" i="51"/>
  <c r="L201" i="51" s="1"/>
  <c r="L189" i="51"/>
  <c r="L185" i="51"/>
  <c r="N197" i="51"/>
  <c r="L197" i="51" s="1"/>
  <c r="L180" i="51"/>
  <c r="N192" i="51"/>
  <c r="L176" i="51"/>
  <c r="N188" i="51"/>
  <c r="L184" i="51"/>
  <c r="N196" i="51"/>
  <c r="L178" i="51"/>
  <c r="N190" i="51"/>
  <c r="L174" i="51"/>
  <c r="N186" i="51"/>
  <c r="L182" i="51"/>
  <c r="N194" i="51"/>
  <c r="L194" i="51" l="1"/>
  <c r="N206" i="51"/>
  <c r="L206" i="51" s="1"/>
  <c r="N198" i="51"/>
  <c r="L198" i="51" s="1"/>
  <c r="L186" i="51"/>
  <c r="N202" i="51"/>
  <c r="L202" i="51" s="1"/>
  <c r="L190" i="51"/>
  <c r="N208" i="51"/>
  <c r="L208" i="51" s="1"/>
  <c r="L196" i="51"/>
  <c r="N200" i="51"/>
  <c r="L200" i="51" s="1"/>
  <c r="L188" i="51"/>
  <c r="L192" i="51"/>
  <c r="N204" i="51"/>
  <c r="L204" i="51" s="1"/>
</calcChain>
</file>

<file path=xl/comments1.xml><?xml version="1.0" encoding="utf-8"?>
<comments xmlns="http://schemas.openxmlformats.org/spreadsheetml/2006/main">
  <authors>
    <author>AG</author>
  </authors>
  <commentList>
    <comment ref="F4" authorId="0">
      <text>
        <r>
          <rPr>
            <sz val="8"/>
            <color indexed="81"/>
            <rFont val="Tahoma"/>
            <family val="2"/>
          </rPr>
          <t>To allow for an accurate count of the total number of countries involved in UNDP GEF projects, please select ALL countries that are involved in project implementation.  This is especially import for REGIONAL and GLOBAL projects.</t>
        </r>
      </text>
    </comment>
  </commentList>
</comments>
</file>

<file path=xl/comments2.xml><?xml version="1.0" encoding="utf-8"?>
<comments xmlns="http://schemas.openxmlformats.org/spreadsheetml/2006/main">
  <authors>
    <author>AG</author>
  </authors>
  <commentList>
    <comment ref="D21" authorId="0">
      <text>
        <r>
          <rPr>
            <sz val="8"/>
            <color indexed="81"/>
            <rFont val="Tahoma"/>
            <family val="2"/>
          </rPr>
          <t>To allow for an accurate count of the total number of countries involved in UNDP GEF projects, please select ALL countries that are involved in project implementation.  This is especially import for REGIONAL and GLOBAL projects.</t>
        </r>
      </text>
    </comment>
    <comment ref="F70" authorId="0">
      <text>
        <r>
          <rPr>
            <sz val="8"/>
            <color indexed="81"/>
            <rFont val="Tahoma"/>
            <family val="2"/>
          </rPr>
          <t>TRAC, GEF grant or co-financing</t>
        </r>
      </text>
    </comment>
    <comment ref="F72" authorId="0">
      <text>
        <r>
          <rPr>
            <sz val="8"/>
            <color indexed="81"/>
            <rFont val="Tahoma"/>
            <family val="2"/>
          </rPr>
          <t>Revised date of operational closure.  Please explain entry here in tab Adjustments</t>
        </r>
      </text>
    </comment>
  </commentList>
</comments>
</file>

<file path=xl/sharedStrings.xml><?xml version="1.0" encoding="utf-8"?>
<sst xmlns="http://schemas.openxmlformats.org/spreadsheetml/2006/main" count="3732" uniqueCount="1437">
  <si>
    <r>
      <t xml:space="preserve">Changes to the APR/PIR since last year:  </t>
    </r>
    <r>
      <rPr>
        <sz val="11"/>
        <color indexed="8"/>
        <rFont val="Calibri"/>
        <family val="2"/>
      </rPr>
      <t xml:space="preserve">
• The APR/PIR has been shortened and many data fields and sheets have been removed.  
• The </t>
    </r>
    <r>
      <rPr>
        <u/>
        <sz val="11"/>
        <color indexed="12"/>
        <rFont val="Calibri"/>
        <family val="2"/>
      </rPr>
      <t>blue</t>
    </r>
    <r>
      <rPr>
        <sz val="11"/>
        <color indexed="8"/>
        <rFont val="Calibri"/>
        <family val="2"/>
      </rPr>
      <t xml:space="preserve"> coloured tabs are generic tabs to be completed by </t>
    </r>
    <r>
      <rPr>
        <u/>
        <sz val="11"/>
        <color indexed="8"/>
        <rFont val="Calibri"/>
        <family val="2"/>
      </rPr>
      <t>all</t>
    </r>
    <r>
      <rPr>
        <sz val="11"/>
        <color indexed="8"/>
        <rFont val="Calibri"/>
        <family val="2"/>
      </rPr>
      <t xml:space="preserve"> projects and the </t>
    </r>
    <r>
      <rPr>
        <u/>
        <sz val="11"/>
        <color indexed="10"/>
        <rFont val="Calibri"/>
        <family val="2"/>
      </rPr>
      <t>red</t>
    </r>
    <r>
      <rPr>
        <sz val="11"/>
        <color indexed="8"/>
        <rFont val="Calibri"/>
        <family val="2"/>
      </rPr>
      <t xml:space="preserve"> coloured tabs are the GEF Tracking Tools to be completed by </t>
    </r>
    <r>
      <rPr>
        <u/>
        <sz val="11"/>
        <color indexed="8"/>
        <rFont val="Calibri"/>
        <family val="2"/>
      </rPr>
      <t>some</t>
    </r>
    <r>
      <rPr>
        <sz val="11"/>
        <color indexed="8"/>
        <rFont val="Calibri"/>
        <family val="2"/>
      </rPr>
      <t xml:space="preserve"> projects depending on whether this is the FIRST APR/PIR, or the mid-term APR/PIR or the FINAL APR/PIR.
</t>
    </r>
    <r>
      <rPr>
        <b/>
        <sz val="11"/>
        <color indexed="8"/>
        <rFont val="Calibri"/>
        <family val="2"/>
      </rPr>
      <t>Additional documents to post in PIMS along with this APR/PIR:</t>
    </r>
    <r>
      <rPr>
        <sz val="11"/>
        <color indexed="8"/>
        <rFont val="Calibri"/>
        <family val="2"/>
      </rPr>
      <t xml:space="preserve">
• ATLAS Risk Log
• Mid-term reviews or Terminal Evaluations completed between the period 30 June 2010 to 1 July 2011.
</t>
    </r>
    <r>
      <rPr>
        <b/>
        <sz val="11"/>
        <color indexed="8"/>
        <rFont val="Calibri"/>
        <family val="2"/>
      </rPr>
      <t>Tips for completing this APR/PIR:</t>
    </r>
    <r>
      <rPr>
        <sz val="11"/>
        <color indexed="8"/>
        <rFont val="Calibri"/>
        <family val="2"/>
      </rPr>
      <t xml:space="preserve">
• Please visit the Teamworks site for daily updates at:</t>
    </r>
  </si>
  <si>
    <t>https://undp.unteamworks.org/node/99528</t>
  </si>
  <si>
    <t>Please address the following points: 
1. Justify your rating.  
2. Summarize annual progress and address timeliness of project output/activity completion in relation to annual workplans. 
3.  Outline the general status of project expenditures in relation to annual budgets, the effectiveness of project management units in guiding project implementation, the responsiveness of the project board in overseeing project implementation.  
4.  Outline relevant responses to Mid-term Review undertaken this reporting period.  
5.  Outline action plan to address projects with IP rating of HU, U or MU.  Please use the QORs and delivery data in the ERBM portfolio project monitoring report.  Please keep your input to 1200 words.</t>
  </si>
  <si>
    <t>Have significant delays occurred in the project start, inception workshop, Mid-term Review, Terminal Evaluation or project duration? If the changes have not been reported in previous years APR/PIR then please complete the table below.</t>
  </si>
  <si>
    <t>Has the project made any changes to its strategy since the Project Document was signed? If the changes have not been reported in previous years APR/PIR then please complete the table below.</t>
  </si>
  <si>
    <t>Please use the following comment box to highlight any other significant results that are not addressed in the DO and IP tabs, and include any other comments not entered elsewhere in the APR/PIR.  (word limit=400)</t>
  </si>
  <si>
    <t>List the dates of site visits by CO staff to the project in this reporting period. (word limit=200)</t>
  </si>
  <si>
    <t>Please justify your rating.  Outline the positive and negative progress made by the project since it started.  Provide specific recommendations for next steps. . (word limit=500)</t>
  </si>
  <si>
    <t>Add any comments on GEF Grant Funds. (word limit=200)</t>
  </si>
  <si>
    <t>Add any comments on actual co-financing in particular any issues related to the realization of in-kind, grant, credits, loans, equity, non-grant instruments and other types of co-financing. (word limit=200)</t>
  </si>
  <si>
    <t>Add any comments on Leveraged Resources.  (word limit=200)</t>
  </si>
  <si>
    <t>If yes, please discuss developments that occurred this reporting period only. 
(word limit=200)</t>
  </si>
  <si>
    <t>This text will be used for external communications in the UNDP Success Story summary and may be posted on the UNDP public website.  (word limit=200)</t>
  </si>
  <si>
    <t>Describe innovative aspects of the project in working with (word limit=200 words for each section):</t>
  </si>
  <si>
    <t>Sheet Name</t>
  </si>
  <si>
    <t>Data Cell Address</t>
  </si>
  <si>
    <t>Length</t>
  </si>
  <si>
    <t>MergedAddress</t>
  </si>
  <si>
    <t>Not checked</t>
  </si>
  <si>
    <t xml:space="preserve">Project Management Unit
The Project Management Unit –PMU has performed well during the reporting period; convened meetings, initiated dialogues, facilitated workshops and meetings. The PMU achieved all duties with close consultation with partners (MAAR, MSEA, and UNDP). Expenditures and financial planning during the reporting period were according to the annual work plan, a special budget review and expenditures  monitoring scheme, and the PMU  implemented the following 
during the reporting period: 12 training courses at national and regional levels for both work teams and local communities.  Recruitment of 6 national experts, and 5 international and regional consultants. 1 sub-contract with specialized firm to carry out the thematic subcontract of project outcome2. The sub-contractor firm has achieved all duties according to its annual work plan with the project. Subcontract started in Nov, 2008 and expected to be finished by the end of 2011. Launching the public awareness campaign with its various activities targeting various sectors.
</t>
  </si>
  <si>
    <t>D38</t>
  </si>
  <si>
    <t>D56</t>
  </si>
  <si>
    <t>D62</t>
  </si>
  <si>
    <t>E61</t>
  </si>
  <si>
    <t>E62</t>
  </si>
  <si>
    <t>E63</t>
  </si>
  <si>
    <t>Please complete the cells with white background colour only.</t>
  </si>
  <si>
    <t xml:space="preserve">Date of First Disbursement: </t>
  </si>
  <si>
    <t xml:space="preserve">Revised Planned Closing Date: </t>
  </si>
  <si>
    <t xml:space="preserve">Dates of Project Steering Committee/Board meetings during reporting period (30 June 2010 to 1 July 2011): </t>
  </si>
  <si>
    <t xml:space="preserve">Has a Mid-term Review been finalized this reporting period (30 June 2010 to 1 July 2011)? </t>
  </si>
  <si>
    <t>Has a management response been prepared and uploaded with the Mid-term Review to PIMS and UNDP ERC?</t>
  </si>
  <si>
    <t>Already completed MTR</t>
  </si>
  <si>
    <t>July 2011 – June 2012</t>
  </si>
  <si>
    <t>July 2012 – June 2013</t>
  </si>
  <si>
    <t>July 2013 – June 2014</t>
  </si>
  <si>
    <t>July 2014 – June 2015</t>
  </si>
  <si>
    <t>July 2015 – June 2016</t>
  </si>
  <si>
    <t>July 2016 – June 2017</t>
  </si>
  <si>
    <t>If the MTR</t>
  </si>
  <si>
    <t xml:space="preserve">Has the project completed a Terminal Evaluation this reporting period? </t>
  </si>
  <si>
    <t xml:space="preserve">Has a management response been prepared and uploaded with the Terminal Evaluation to PIMS and UNDP ERC? </t>
  </si>
  <si>
    <t>July 2019 – June 2020</t>
  </si>
  <si>
    <t>Already completed TE</t>
  </si>
  <si>
    <t>July 2017 – June 2018</t>
  </si>
  <si>
    <t>July 2018 – June 2019</t>
  </si>
  <si>
    <t>Government GEF OFP (mandatory)</t>
  </si>
  <si>
    <t>Countries: 1</t>
  </si>
  <si>
    <t>Dates</t>
  </si>
  <si>
    <t>Adjustments to Key Project Milestones and Project Strategy</t>
  </si>
  <si>
    <t>Project Objective</t>
  </si>
  <si>
    <t>Project Outputs/Activities</t>
  </si>
  <si>
    <t>Key project milestone</t>
  </si>
  <si>
    <t>Scope of Delay (in months):</t>
  </si>
  <si>
    <t>Briefly Describe Change or Reason for Change</t>
  </si>
  <si>
    <t>Source that approved this change where relevant (e.g. Mid-term Review, field visit, project board meeting, etc.):</t>
  </si>
  <si>
    <t>Project Start (i.e. project document signature date)</t>
  </si>
  <si>
    <t>Inception Workshop</t>
  </si>
  <si>
    <t>Mid-term Review</t>
  </si>
  <si>
    <t>Terminal Evaluation</t>
  </si>
  <si>
    <t>Project Duration (i.e. project extension)</t>
  </si>
  <si>
    <t>More</t>
  </si>
  <si>
    <t>Please address the following points: 
1. Justify your rating.  
2. Indicate trends, both positive and negative, in achievement of outcomes as per the project indicators.  
3.  Detail critical risks that have affected progress.  
4.  Outline response to MTR undertaken this reporting period.  
5.  Outline action plan to address projects with DO rating of HU, U or MU. Please keep your input to 1200 words.</t>
  </si>
  <si>
    <t>GEF Operational Focal Point (Highly recommended as per revised GEF M&amp;E Policy):</t>
  </si>
  <si>
    <t>AvgRating2</t>
  </si>
  <si>
    <t>AvgRating1</t>
  </si>
  <si>
    <t>OVERALL RATING</t>
  </si>
  <si>
    <t>Other Partners e.g. joint programmes/projects</t>
  </si>
  <si>
    <t>Project Implementing Partner e.g. government or NGO</t>
  </si>
  <si>
    <t>Please address the following points: 
1. Justify your rating. 
2. Summarize annual progress and address timeliness of project output/activity completion in relation to annual workplans. 
3.  Outline the general status of project expenditures in relation to annual budgets, the effectiveness of project management units in guiding project implementation, the responsiveness of the project board in overseeing project implementation.  
4.  Outline relevant responses to Mid-term Review undertaken this reporting period.  
5.  Outline action plan to address projects with IP rating of HU, U or MU.  Please use the QORs and delivery data in the ERBM portfolio project monitoring report.  Please contact the RKS of your technical team or Nancy.  Please keep your input to 1200 words.</t>
  </si>
  <si>
    <t>Please address the following points: 
1. Justify your rating.  
2. Summarize annual progress and address timeliness of project output/activity completion in relation to annual workplans. 
3.  Outline the general status of project expenditures in relation to annual budgets, the effectiveness of project management units in guiding project implementation, the responsiveness of the project board in overseeing project implementation.  
4.  Outline relevant responses to Mid-term Review undertaken this reporting period.  
5.  Outline action plan to address projects with IP rating of HU, U or MU.  Please use the QORs and delivery data in the ERBM portfolio project monitoring report.  Please contact the RKS of your technical team or Nancy.  Please keep your input to 1200 words.</t>
  </si>
  <si>
    <t>Please complete both sections of this sheet:  project milestones and project strategy</t>
  </si>
  <si>
    <t>Key Project Milestones</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</si>
  <si>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</si>
  <si>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</si>
  <si>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</si>
  <si>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</si>
  <si>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</si>
  <si>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</si>
  <si>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</si>
  <si>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</si>
  <si>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</si>
  <si>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</si>
  <si>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</si>
  <si>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</si>
  <si>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</si>
  <si>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</si>
  <si>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</si>
  <si>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</si>
  <si>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</si>
  <si>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</si>
  <si>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</si>
  <si>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</si>
  <si>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</si>
  <si>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</si>
  <si>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</si>
  <si>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</si>
  <si>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</si>
  <si>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</si>
  <si>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</si>
  <si>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</si>
  <si>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</si>
  <si>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</si>
  <si>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</si>
  <si>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</si>
  <si>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</si>
  <si>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</si>
  <si>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</si>
  <si>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</si>
  <si>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</si>
  <si>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</si>
  <si>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</si>
  <si>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</si>
  <si>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</si>
  <si>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</si>
  <si>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</si>
  <si>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</si>
  <si>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</si>
  <si>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</si>
  <si>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</si>
  <si>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</si>
  <si>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</si>
  <si>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</si>
  <si>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</si>
  <si>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</si>
  <si>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</si>
  <si>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</si>
  <si>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</si>
  <si>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</si>
  <si>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</si>
  <si>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</si>
  <si>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</si>
  <si>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</si>
  <si>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</si>
  <si>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</si>
  <si>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</si>
  <si>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</si>
  <si>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</si>
  <si>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</si>
  <si>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</si>
  <si>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</si>
  <si>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</si>
  <si>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</si>
  <si>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</si>
  <si>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</si>
  <si>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</si>
  <si>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</si>
  <si>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</si>
  <si>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</si>
  <si>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</si>
  <si>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</si>
  <si>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</si>
  <si>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</si>
  <si>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</si>
  <si>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</si>
  <si>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</si>
  <si>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</si>
  <si>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</si>
  <si>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</si>
  <si>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</si>
  <si>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</si>
  <si>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</si>
  <si>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</si>
  <si>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</si>
  <si>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</si>
  <si>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</si>
  <si>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</si>
  <si>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</si>
  <si>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</si>
  <si>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</si>
  <si>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</si>
  <si>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</si>
  <si>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</si>
  <si>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</si>
  <si>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</si>
  <si>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</si>
  <si>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</si>
  <si>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</si>
  <si>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</si>
  <si>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</si>
  <si>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</si>
  <si>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</si>
  <si>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</si>
  <si>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</si>
  <si>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</si>
  <si>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</si>
  <si>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</si>
  <si>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</si>
  <si>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</si>
  <si>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</si>
  <si>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</si>
  <si>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</si>
  <si>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</si>
  <si>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</si>
  <si>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</si>
  <si>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</si>
  <si>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</si>
  <si>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</si>
  <si>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</si>
  <si>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</si>
  <si>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</si>
  <si>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</si>
  <si>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</si>
  <si>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</si>
  <si>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</si>
  <si>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</si>
  <si>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</si>
  <si>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</si>
  <si>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</si>
  <si>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</si>
  <si>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</si>
  <si>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</si>
  <si>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</si>
  <si>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</si>
  <si>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</si>
  <si>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</si>
  <si>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</si>
  <si>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</si>
  <si>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</si>
  <si>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</si>
  <si>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</si>
  <si>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</si>
  <si>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</si>
  <si>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</si>
  <si>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</si>
  <si>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</si>
  <si>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</si>
  <si>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</si>
  <si>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</si>
  <si>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</si>
  <si>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</si>
  <si>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</si>
  <si>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</si>
  <si>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</si>
  <si>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</si>
  <si>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</si>
  <si>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</si>
  <si>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</si>
  <si>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</si>
  <si>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</si>
  <si>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</si>
  <si>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</si>
  <si>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</si>
  <si>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</si>
  <si>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</si>
  <si>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</si>
  <si>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</si>
  <si>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</si>
  <si>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</si>
  <si>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</si>
  <si>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</si>
  <si>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</si>
  <si>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</si>
  <si>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</si>
  <si>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</si>
  <si>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</si>
  <si>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</si>
  <si>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</si>
  <si>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</si>
  <si>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</si>
  <si>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</si>
  <si>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</si>
  <si>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</si>
  <si>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</si>
  <si>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</si>
  <si>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2223 - Promoting Integrated Ecosystem and Natural Resource Management in Honduras</t>
  </si>
  <si>
    <t>The project will promote the generation of global environmental benefits in the areas of biodiversity, soil degradation and carbon capture, through the adoption of principles of integrated ecosystem management in rural development projects. The project will strengthen the capacity of FAO, WEIGHS Foundation, FORCUENCAS Project, Fundacion Madera Verde (Green Wood Foundation), and other associates included in the document, Analysis of Counterparts of the Ecosystems Project.  The integration and adoption of integrated management practices will give us the chance to disseminate the lessons learned in the valley of Sico-Paulaya and Rio Texiguat at the national level. In both of these areas, the project will undertake actions which will significantly reduce threats to global environmental values.</t>
  </si>
  <si>
    <t>Si</t>
  </si>
  <si>
    <t xml:space="preserve">Objective: Multiple global environmental benefits have been achieved in the entire area of influence of PRONADEL and of the institutional partners and counterparts, by the integration of IEM principles into their development project’s operational procedures, following the successful demonstration, validation and dissemination of experiences of this approach attained in two pilot areas
</t>
  </si>
  <si>
    <t>1. Area of natural ecosystems in the productive landscape under improved conservation as a result of modified rural development programmes and initiatives within Honduras.</t>
  </si>
  <si>
    <t>14,000 km2</t>
  </si>
  <si>
    <t xml:space="preserve">We are working with the partners reported in 2008 (PESA, Green Wood Foundation, FORCUENCAS Project) and others new partners (FUNDER, Life Foundation, AMHON, SERNA/Water Resources), and we developed processes to improve the conservation of natural ecosystems in a productive landscape of 10,500 km² in two (2) pilot areas. Also, we are working in 7 micro watersheds covering an area of 1,360 km² and protecting the forest in conjunction with 10 municipalities, the  FORCUENCAS project, PREVDA Project, PESA/FAO and Life Foundation and in the Sierra of Rio Tinto and the Biosphere of the Rio Platano over an area of 9,140 km².
To date, advanced progress is evident with the ICF due to the declaration of the Sierra del Rio Tinto or Negro as a protected area.
</t>
  </si>
  <si>
    <t xml:space="preserve">The current area of influence of the project in the Sico Paulaya Pilot Area (Area Piloto Sico Paulaya, APSP) is approximately 1,000 km² . The project has continued working with the partners and activities reported in PIR 2009. During the second quarter of 2010, an alliance was created between the project and the Institute of Forest Conservation and Development, Protected Areas and Wildlife (Instituto de Conservacion y Desarrollo Forestal/ICF) to incorporate project experiences (in environmental services, management of micro-watersheds and forest certification) in the National System of Protected Areas. At the same time, an initial diagnosis of the population of Jaguars (Panthera Onca) is being initiated in the APSP together with Fundación Panthera and ICF. The intention is to create a basis for longer-term monitoring of jaguar populations in the productive landscapes of the Biosphere Reserve of Rio Platano, and the Tawahka and Patuca Reserves. </t>
  </si>
  <si>
    <t>2. Area with higher protection against land degradation in Honduras as a result of modifications introduced in rural development programmes and initiatives in Honduras</t>
  </si>
  <si>
    <t>23,000 km2</t>
  </si>
  <si>
    <t>To halt the process of land degradation, we established a joint venture with counterparts in order to implement actions over 10,907.5 km². Of this total, 10,885 km² are under territorial legislation and Environmental  Plan Arbitrios, in cooperation with FORCUENCAS, municipalities and PREVDA within 54 town councils and 9 demonstrative farms in cooperation with PESA/FAO. Also we are including 22.5 km² under farm management plans.</t>
  </si>
  <si>
    <t xml:space="preserve">The area corresponding to this indicator is the same as in 2009 (10,907.5 km²). From June to December 2009, the project continued its activities in the Texiguat Pilot Area (Area Piloto Texiguat, APT), focusing on land degradation, working together with FORCUENCAS, town councils and PREVDA within 54 municipalities. Work has also been carried out with the nine demonstration farms mentioned in PIR 2008-09, together with PESA/FAO.  As a result of the mid-term evaluation of the project carried out in April 2010, this year the project is concentrating its activities in APT on biological corridors and connectivity, with the intention of affecting national level policies, promoting the inclusion of criteria and indicators for biological corridors in the National System of Protected Areas. </t>
  </si>
  <si>
    <t>3. Number  of rural development projects in Honduras where IEM principles are applied as a result of capacity building in  key  governmental institutions.</t>
  </si>
  <si>
    <t>8 rural development projects</t>
  </si>
  <si>
    <t xml:space="preserve">The project has increased the technical capacities in IEWM of 12 projects, namely:
- Special Programme for Food Security (PESA)
- Association of Municipalities of Honduras (AMHON)
- Life Foundation (Fundacion Vida)
- Lenders of FORCUENCAS's Services
- 10 Municipal Environmental Units (UMA)  
- Ministry of Natural Resources and Environment (SERNA)
- Honduran Coffee Institute (IHCAFE)
- FUNDER
The following have increased their capacities in relation to the System for Management of Municipal Geographic Information and other tools of IEWM:
- National Institute of Agricultural Policy/Colon Sico
- Green Wood Foundation
- Institute for Forestry Conservation and Development (ICF) /Biosphere of the Rio Platano
- Heart project, a project being implemented in the Tawahka Biosphere Reserve.
The main topics are:
Farm Management Plans, Forest Management and Chain of Custody, Declaration and Protection of Micro-watersheds and Ecotourism.
All aforementioned counterparts have been trained and given the IEWM tools that the Ecosystems Project has developed. It is believed that projects and local level partners in particular are already integrating some aspects of IEWM in the implementation of their activities.
</t>
  </si>
  <si>
    <t xml:space="preserve">The project has continued strengthening the capacities of the 12 partners mentioned in the previous year. New topics included were: judicial security, design, installation and operation of clean energy projects in rural communities (40 technicians); certification in forest management (100 producers); chain of custody for products from well-managed forests (100 producers); management process of production and exportation of forest products (25 technicians and 100 producers); certification of 28 technicians in territorial planning, management of coastal and marine resources (20 technicians); effectiveness of administrative and biological management of the Rio Platano Biosphere Reserve; and management of cattle ranches and conservation of jaguars (68 cattle ranchers and 15 technicians). It is assumed that these partners are implementing the principles of Integrated Ecosystems and Watershed Management (IEWM) as a result of the capacity building, however, the project does not have full certainty of this as it is now leaving this area following the recommendations of the mid-term evaluation. </t>
  </si>
  <si>
    <t>4. The staff of major rural development projects in Central  America has access   to   lessons   learnt from the  project  on integrated ecosystem and watershed management.</t>
  </si>
  <si>
    <t>10 integrated rural development projects and 20 of their staff know and apply lessons learned.</t>
  </si>
  <si>
    <t xml:space="preserve">The project partners with regional influence include PESA/FAO and the Project PREVDA, Rain Forest Alliance, Heart Project, Green Wood Foundation and the Honduran Agricultural Research Foundation (FHIA), Change Project ANAPIH, and Helvetas Foundation. To date, they have received the entire bibliographical output generated by the Ecosystem Project´s staff who disseminate the generated experiences. Also, with the recent arrival of the new specialist in systematization, we are working on monitoring the lessons learned generated by Ecosystems Project. </t>
  </si>
  <si>
    <t xml:space="preserve">During this period the project team has followed-up with the dissemination of the experiences from 2008-2009, with the same institutions mentioned in the previous PIR, and in addition has gathered and systematized information to support the proposal for the declaration of a trans-frontier biosphere reserve. The proposal has been presented and shared with local and national authorities of natural resources management (ICF, Secretary of Environment/SERNA, National Agrarian Institute/INA and indigenous people) in June 2010. </t>
  </si>
  <si>
    <t xml:space="preserve">Output3.3 
Alternative livelihood activities and opportunities are identified and made available to target local communities where required and with the maximum possible level of participation
The estimated progress since the beginning of the project is 30%.
All the activities of the previous outputs (3.1 &amp; 3.2), have contributed to draw the socio-economic strategy at the three PAs.  After deep discussions, consultation and debate with all relevant stakeholders, specifically, local users of the natural resources and  decision makers with scientific support provided by the PAs teams and the project consultants, , it has been identified that the entire livelihood activities that would be funded by the project better to be related to the following  fields of income-generation themes:
• Rangeland rehabilitation and development micro-enterprises to substitute those critical rangelands in and around the Jabal Abdel Aziz Protected Area.
• A community-based tourism activity in Fronloq Protected Area with the possibility of some eco-friendly and sustainable garden farming.
• An Agro-biodiversity related micro-enterprises in Abu Qubeis Protected Area.
In order to initiate the implementation of the socio-economic scheme in and around the three PAs, the project has facilitated the establishment of 12 local CBOs (four in each site). A well designed and tailored capacity building program has been developed and implemented by the project to raise the institutional capacity of those CBOs and enable its teams to design, develop and run businesses in sustainable manner. Members of the 12 CBOs have been trained on different subjects, the sustainable management of natural resources in their sites, project design, fund raising and proposal writing, feasibility studies and project management. On the institutional level, efficient financial and administration systems have been developed by national experts with close consultation of the CBOs members. Mechanisms for funding still in process and the project will start the implementation of the micro-enterprises on ground as soon as those mechanisms approved by all project stakeholders.
</t>
  </si>
  <si>
    <t xml:space="preserve">Output3.2 
Threats arising from local communities activities in and around site areas fully addressed in sites’ management plans and operational actions
The estimated progress since the beginning of the project is 60%.
Although the PAs management plans are currently in the process of development, the project has moved forward and initiated a set of measures to address the issue of threats that are arising from local communities activities, these measures are:
1. The project carried out a rangeland rapid assessment at Jabal Abdel Aziz Protected Area aimed to identify the current situation of  grazing activities at the PA, the assessment has answered the following important questions:
• The estimate number of sheep and other grazers that often graze within and around the PA.
• The distribution of habitats that often subjected to overgrazing.
• Ownership of sheep herds.
• Seasons of grazing
• The carrying capacity of grazing at Jabal Abdel Aziz Protected Area.
All of the baseline data have installed into GIS Program. Accordingly, zoning will be used to propose a rangeland rehabilitation plan for the purpose of socio-economic development of the local community of the area.
2. A rapid assessment survey on tourism and visitors' activities at Fronloq Protected Area has been carried out, the assessment aimed to provide in depth understanding about the severity of tourism operations within the PA 's different habitats and recommend a set of measures that could mitigate the negative impacts of the tourism operations  on the  Fronloq Forest eco-system. An efficient visitor's management plan has been delivered, and the project is discussing the measures to enforce the implementation of its recommendations with the Forestry Directorate at MAAR.
3. An experimental and monitoring fenced area has been prepared for the purpose of research to measure the impact of tourists within the core area of the forest on the natural regeneration of the Quercus  pseudocerris.
</t>
  </si>
  <si>
    <t xml:space="preserve">Output3.1
Local communities’ relationships with demonstration sites and site resources assessed with their full participation
The estimated progress since the beginning of the project is 70%.
Consequent to the early Socio-economic surveys that have been carried out by the project to identify all sites' users and to what extent they use the natural resources, the project has conducted and facilitated a comprehensive field visit to the three PAs, where a group of international and national consultants accompanied with the relevant decision makers opened a discussion and debate  with local communities about certain issues which need a robust management solutions with a shared vision, these issues are:
• Jabal Abdel Aziz – grazing of sheep within the protected area and the recovery of wild pistachio forests.
• Abu Qubies – grazing of goats within the forest and the impact that this has on the vegetation.
• Fronloq – the location and security of tenure of the kiosks that provide services for visitors to the area.
The principle questions that arose from that discussions are:
• Are any alternative livelihood strategies really going to compensate for the opportunity costs?
• Are there any opportunities for agreed co-management or devolved management?
 The project currently is more convinced that although the community micro-enterprises funded by the project will take place, the community will still be dependent upon many of the natural values of the protected areas and neither will the conflicts have gone away. Unless that both community and the project move to where they can begin to discuss the benefits to the community from engagement in the planning and management process. Accordingly, the project initiated a deep discussions and negotiations with local communities as well as decision makers to ensure better participation of local community in the management planning process of the three PAs and the socio-economic scheme which recommended that any micro-enterprises at any of the three sites should consider the above mentioned issues and must enhance the sustainable utilization option of the sites' natural resources rather than the strict protection, 
</t>
  </si>
  <si>
    <t xml:space="preserve">Output2.3
 Site management plans for all demonstration sites well developed, implemented in participation with local stakeholders and widely disseminated to all relevant stakeholders.   
The estimated progress since the beginning of the project is 40%.
Management planning process has been commenced since the beginning of this year, where several consultation workshops and meetings have been carried out with all relevant stakeholders to identify the vision and general objective of each PA. Stakeholders also agreed on the management plan's format and advocate the adaptive management approach. Data collection and challenges identification also accomplished. By the beginning of 2010, all available data and challenges will be assessed and accordingly, a number of objectives and measures will be specified within an adaptive management plans. PAs management and staff developed their work plan based on the vision and general objective.
</t>
  </si>
  <si>
    <t xml:space="preserve">Output2.2 
Biodiversity monitoring programs in all demonstration sites well developed and implemented in participation of local stakeholders
The estimated progress since the beginning of the project is 70%.
A number of biodiversity monitoring programs have been  recommended and approved within the three protected areas, these so far are:
•  Tourist activities impacts on biodiversity at Fronloq Protected Area.
• Socio-economic monitoring program at the three sites.
• Ecological monitoring programs (birds, rangeland, flora and fauna)
The previous monitoring programs have been developed according to a baseline rapid assessment surveys that been carried out by the PAs teams and project national and international consultants, those are:
• Bird's baseline survey in each protected area; it has been carried out by the reserves bird researchers with experts from RSBP/ United Kingdom, and mentored by a Jordanian bird's specialist.
• Flora baseline survey in each Protected Area, it has been carried out by the reserves flora researchers with national experts, and mentored by a Jordanian flora specialist.
• Reptiles and amphibians baseline survey in each protected area; it has been carried out by the reserves fauna researchers with national experts, and mentored by a Jordanian fauna specialist.
• Mammals baseline survey in each protected area, it has been carried out by the reserves fauna researchers with national experts, and mentored by a Jordanian fauna specialist
• Rangeland baseline survey in Jebel Abdel Aziz Protected Area, it has been carried out by the reserve flora researcher with national expert, and mentored by a Jordanian rangeland management specialist.
• A rapid baseline socio-economic survey in each protected area, it has been carried out by the socio-economic staff of the reserves under supervision of the project technical advisor.
• A rapid assessment tourism survey at Fronloq Protected Area, it has been carried out by a group of national and Jordanian eco-tourism experts with strong participation of the Eco-tourism and research team of Fronloq PA.
Additionally, a set of scientific reports for the above mentioned baseline surveys have been produced and distributed beside effective field guidelines for the ecological monitoring programs.
</t>
  </si>
  <si>
    <t xml:space="preserve">Output1.3 
Roles and responsibilities of MAAR for effective management and coordination of protected areas supported and fulfilled
The estimated progress since the beginning of the project is 60%.
The adopted institutional structure of the three demonstrated sites have been replicated to a number of Protected Areas, and an effective field guidelines for ecological baseline and monitoring programs have been developed by the project teams and consultants and approved by  MAAR and the project different stakeholders.                                               Output1.4 
Roles and responsibilities of MLAE for effective coordination of protected areas management supported and fulfilled 
The estimated progress since the beginning of the project is 40%.
A national data management system is designed and under set up to provide better access for all data relevant to biodiversity and protected areas in Syria, this system is hosted by MSEA and supported by MAAR. The data management system has been designed to ensure effective flow of required informations from all protected areas and special conservation areas in Syria to the central level and considered the mechanisms of verification for these informations and the access for it from everywhere.
The policy statement identified the role of MSEA as the national regulator and supervisor for the entire national PA system. Accordingly, the ministry started the preparation process for the PAs system gap analysis and the strategy that would be emerged by this exercise.
</t>
  </si>
  <si>
    <t xml:space="preserve">Output2.1
Local cadres and managers from MAAR and MSEA well trained and effective in ecosystem planning and management
The estimated progress since the beginning of the project is 70%.
The project conducted training needs analysis according to the new organizational structure of the three sites and job descriptions, and based on the previous appraisal and training that have been carried out. Accordingly, a new tailored capacity development scheme has been developed and implemented targeting all PAs local cadres. Different tools of training were practiced; on job training, vocational and counterpart exchange of knowledge covering all the aspects of PAs planning and management. Performance review was examined for each staff member based on rationale learning process indicators. Additionally, all local cadres have been exposed to a regional experience in protected areas management through a well designed vocational training in one f the GEF funded projects in Jordan as well as the counterpart transfer of knowledge approach through carrying out the baseline surveys by a mosaic of national and international expertise. The project has produced several of training manuals covering different themes of PAs management and planning.  Local cadres were provided and equipped with all required equipments(ecological monitoring and surveys…)
</t>
  </si>
  <si>
    <t xml:space="preserve">Output1.2 
Human resources at MAAR and MSEA at the central and provincial levels developed to meet protected areas management objectives and targets 
The estimated progress since the beginning of the project is 50%.
1.2.1 A fluid institutional structure has been developed within the Forestry Directorate at MAAR and the biodiversity directorate at MSEA, where four thematic teams at each directorate have been identified according to the current functions of PAs in Syria (Management Planning Team, Research and Data Management Team, Socio-economic and Advocacy Team, Eco-tourism Team). The Four groups in Each ministry have been subjected and involved into a well designed tailored training program; these teams will be set up within a permanent effective institutional structure by the coming year and will initiate the strategy of replication of the accumulated knowledge in Biodiversity conservation and PAs Management throughout Syria Protected Areas. A set of structured and on job training  topics have been carried out and delivered: training on field research and scientific report writing, eco-tourism development and management, involvement of local communities in natural resources management, and management planning in protected areas.
Output1.3 
Roles and responsibilities of MAAR for effective management and coordination of protected areas supported and fulfilled
The estimated progress since the beginning of the project is 60%.
The adopted institutional structure of the three demonstrated sites have been replicated to a number of Protected Areas, and an effective field guidelines for ecological baseline and monitoring programs have been developed by the project teams and consultants and approved by  MAAR and the project different stakeholders.
Output1.4 
Roles and responsibilities of MLAE for effective coordination of protected areas management supported and fulfilled 
The estimated progress since the beginning of the project is 40%.
A national data management system is designed and under set up to provide better access for all data relevant to biodiversity and protected areas in Syria, this system is hosted by MSEA and supported by MAAR. The data management system has been designed to ensure effective flow of required informations from all protected areas and special conservation areas in Syria to the central level and considered the mechanisms of verification for these informations and the access for it from everywhere.
The policy statement identified the role of MSEA as the national regulator and supervisor for the entire national PA system. Accordingly, the ministry started the preparation process for the PAs system gap analysis and the strategy that would be emerged by this exercise.
</t>
  </si>
  <si>
    <t>1.1.2 A draft national policy statement on protected Areas management has been developed by the project in full participation and consultation of all relevant stakeholders. This policy statement is intending to guide the planning and management processes of the national PAs System in Syria, and to meet internationally recognised standards and criteria and to ensure that the protected areas system provides for the present and future needs of the people of Syria. The policy statement has considered the institutional arrangements between all relevant institutions, particularly the Ministry of Agriculture and other site management agencies that have been recognized as management agencies and the Ministry of State for Environmental Affairs as a national regulator and monitor. The National PA Policy will also support  the achievements and development of PAs Gap Analysis exercise and the National PAs strategy as well</t>
  </si>
  <si>
    <t>1.1.3. Adoption of the new organizational structure for PAs site managements for the three PAs sites including the structural organization with all specialized units by the implementing agency (MAAR). Such new structures will meet the demands for effective implementation of the PAs management activities and to ensure that the management plan is effectively operational.</t>
  </si>
  <si>
    <t>Objective: To demonstrate practical methods of protected area management that effectively conserve biodiversity and protect the interest of local communities while supporting the consolidation of an enabling environment that will facilitate replication and effective PA management throughout the country</t>
  </si>
  <si>
    <t>1.Change in overall human footprint within demonstration PAs, as defined by an impact reduction index</t>
  </si>
  <si>
    <t xml:space="preserve">Impacts of human use of natural resources at their current levels are unsustainable in the three sites but not categorized as  severe </t>
  </si>
  <si>
    <t>Major threats in each site to be identified under the ecological baseline surveys and IRI to be developed and monitored as part of the management plan for each site.</t>
  </si>
  <si>
    <t xml:space="preserve">Not applicable on a thorough due to unavailability of specialized expert to develop such index.  it has been included in the thematic subcontract of the project outcome 2 expected to start in August 2008. But the project adopted and carried out certain related and partial measures towards this indicator : management of visitors management, law enforcement, visitors activity management, and there still ongoing communication with the related stakeholders in Lattakia governorate to change the main route of heavy vehicles from through the fouronluq PA to any of the surrounding roads, also the project has influenced  the decision of  prohibition the quarry and cement factory development within the buffer of Jebel Abdul Al aziz PA
</t>
  </si>
  <si>
    <t xml:space="preserve">A draft threat reduction analysis matrix has been developed and is still in negotiation with all relevant stakeholders, it has been agreed to develop and monitor it as part of the management plans. Several threats have been identified in each site so far and categorized according t its severity, whereas mass tourism and unorganized tourists activities and fires at Fouronloq PA have been classified as the most severe threats on biodiversity, the overuse of natural resources by grazing activities is considered to be the more severe threat in Jebel Abudl Aziz PA, while the most severe threats facing biodiversity at Abu Qubies PA have yet to be determined. A set of measures and management activities have been initiated by the project to alleviate the impacts of the above mentioned threats, those measures are:
• A visitors management plan at Fouronloq PA is being developed.
• It has been agreed to rehabilitate some new rangeland areas in Jebel Abudl Aziz to substitute that critical ones. This is being underaken in close negotiation and consultation with all PAs users and relevant stakeholders.
</t>
  </si>
  <si>
    <t xml:space="preserve">2.Level of local communities involvement in sustainable use and management of the natural resources in the 3 sites
</t>
  </si>
  <si>
    <t xml:space="preserve">0 = local communities have almost no involvement in PA planning, management or natural resources management
</t>
  </si>
  <si>
    <t xml:space="preserve">By the end of the project all target local communities are taking an effective leading role in the management of the three PAs and their natural resources in full partnership with MAAR and MSEA
</t>
  </si>
  <si>
    <t xml:space="preserve">The establishment of the three site local committees (at local level) including all stakeholders and direct resource users 
Committees’ effectiveness was not satisfactory to project team.  The three committees need to be re installed with new concept based on full partnership in PA site management.
 Periodical and consultative meetings, workshops and experts.Local Community representatives of the three demonstrated sites had been subjected to different capacity buildings workshops in both regional and national exposure level. This aimed to enable them in order to enhance their understanding of the PAs ecological and Socio-economic values, this will empower and enhance their role in the decision making process in the site. 
</t>
  </si>
  <si>
    <t xml:space="preserve">Local community representatives have strongly participated in all consultation workshops and meetings during the planning process of drafting the national policy statement on PAs management, socio-economic scheme as well as the development of general objective and vision for each site.
</t>
  </si>
  <si>
    <t xml:space="preserve">3.Level of development  in PA related national policies and legislations supporting effective and collaborative approaches  
</t>
  </si>
  <si>
    <t xml:space="preserve">Current policies merely support conventional PA management and requireCurrent policies merely support conventional PA management and require  Current policies merely support conventional PA management and require  substantial development to adopt to the new  approaches
</t>
  </si>
  <si>
    <t>National PA policies developed by the project mid term and operational by the project end</t>
  </si>
  <si>
    <t>Since there is an obvious lack of expertise related PAs Management on the national level, the project initiated a rapid assessment of the institutional and human capacities of MLAE and MAAR related staff  to enable them to revise and update the policies of PAs, this measure has motivated MAAR to conduct the forestry law revision and  the project allocated some budget for the task force that will be including members of the both ministries (MLAE&amp; MAAR) with full technical support from the project technical advisor to review and update policies of PAs and come up with efficient PAs Management and administration framework.</t>
  </si>
  <si>
    <t xml:space="preserve">A Draft National Policy on PAs management in Syria has been developed and it has been agreed to maintain it as a draft and to be polished by the end of the project.
A task force of national experts from MAAR and MSEA has been formed and become operational to review all issues, weaknesses and constrains in the forestry law No 25 and law No 50 of MSEA and other
Ministerial laws, in order to update and harmonize them according to the new direction of biodiversity conservation and PAs management that have been addressed in the draft national Policy on PAs management. The national task force conducted several field visits and consultation sessions with different stakeholders and determined the top priority issues to addressed through its mission, those are:
• Co-management mechanisms
• Law Enforcement 
• Beneficiary rights
</t>
  </si>
  <si>
    <t>4.Improve of PA management effectiveness at least in one new site</t>
  </si>
  <si>
    <t>Improve of PA management effectiveness at least in one new site</t>
  </si>
  <si>
    <t>Replication of  PA effective management approach in one  new site</t>
  </si>
  <si>
    <t>Accurate demarcation of three PAs is achieved, and approved by the national implementing agency(MAAR)</t>
  </si>
  <si>
    <t xml:space="preserve">The two national executing agencies and the PMU after thoroughly discussions on  the best method for replication agreed on starting the process in a new site with  formal letter of approval to Al-Lajat PA in southern part of Syria as it is the first declared PA as Man and Biosphere reserve.
The national implementing agency(MAAR) has adopted
 the new organizational structure for PA site management prepared by the project to all other PAs run by MAAR.
</t>
  </si>
  <si>
    <t xml:space="preserve"> Policies, legislation and institutional systems are in place that allow for the wise selection and effective operation of protected areas that conserve globally significant biodiversity;  </t>
  </si>
  <si>
    <t xml:space="preserve">1.Level of Practical national institutional arrangements in relation to PA planning and management supported by sound policies and legislations </t>
  </si>
  <si>
    <t xml:space="preserve">There are almost no effective nor formal institutional arrangements for PA planning and management
Current policies and legislations do not support the new approaches for effective and collaborative management  </t>
  </si>
  <si>
    <t xml:space="preserve">By end of Year 3, a detailed and agreed set of streamlined national institutional arrangements describing the functions of all units and agencies involved in PA management and clarifying their respective roles and mechanisms of co-operation
By the end of year 3, a new set of PA guidelines and best practices supporting effective and collaborative management of PAs developed and adopted nationally  
By the end of year 5, a set of new policies and legislations developed and submitted supporting the new PA management approaches
</t>
  </si>
  <si>
    <t xml:space="preserve">The MOU between the MLAE and MAAR is a good basis for institutional arrangements, 
Adoption of new institutional arrangements i.e. the new PA site management and organizational of the three PAs structure by MAAR . 
 Not applicable so far, it is expected by the 3rd quarter of 2008 a sub contract on PA management to start and guidelines to be prepared.  
Not applicable so far, since the target deadline to be measured will be by the end of 4th year -2009
</t>
  </si>
  <si>
    <t>The draft policy statement on protected areas management in Syria that has been facilitated and developed by the Project identifies the institutional arrangements. Accordingly, the MSEA has been given a regulatory national role with enough mandate to establish the standards of PAs establishment, planning and management with effective monitoring and supervision, whereas, MAAR and other management agencies have been given the authority and responsibility of the PAs designation and management.
Ecological monitoring guidelines in PAs have been developed and distributed for all relevant stakeholders
A set of manuals concerning different aspects of PAs Management have been developed and distributed for all relevant work teams
A task force of national experts from MAAR and MSEA has been formed and operational to review all issues, weaknesses and constrains in the forestry law No 25  And law No 50 of MSEA and other
Ministerial laws, in order to update them (see above)</t>
  </si>
  <si>
    <t xml:space="preserve">2.Level of capacity of MAAR and MLAE to effectively manage the overall PA system
</t>
  </si>
  <si>
    <t>There is no legal framework or operational mechanisms for effective over all PA system management</t>
  </si>
  <si>
    <t xml:space="preserve">By end of Year 4, relevant HQ units are well staffed and effectively managed to sustain the overall PA system, including oversight of individual PAs
</t>
  </si>
  <si>
    <t xml:space="preserve">A training program on PA management has been initiated,
MAAR, MLAE work teams are exposed to this training. 
There has been an increase in the number of MAAR staff at central level unit and sites work teams to cope with the required human resources needed. A vocational training program has been initiated
.
</t>
  </si>
  <si>
    <t xml:space="preserve">In accordance with the new direction of biodiversity conservation and PAs management that have been addressed in the national Policy on PAs management, four thematic teams in each MAAR and MSEA have been formed on a fluid institutional structure basis, and subjected to a tailored training program in order to be set up within a permanent organizational structure with effective job descriptions that reflect the different functions of PAs in Syria and according to the national role of each ministry. The targeted teams currently are starting up the replication process of the project accumulated experiences to other sites in Syria
</t>
  </si>
  <si>
    <t>3.Level of MAAR’s capacity to  manage and extend PAs within forest areas and other dryland ecosystems</t>
  </si>
  <si>
    <t>MAAR has legal mandate for PA management but lacks institutional and technical capacities</t>
  </si>
  <si>
    <t>By end of project, MAAR has developed and is implementing a clear set of strategies and action plans at HQ and site level for PAs within forest areas and other extending in semi arid zone  in Syria</t>
  </si>
  <si>
    <t xml:space="preserve">Not applicable so far, since the target deadline to be measured will be by the end of the project
</t>
  </si>
  <si>
    <t>Gap Analysis on the current PAs system in Syria was initiated and a new national strategy and action plans will emerge accordingly.</t>
  </si>
  <si>
    <t>4.Level of MLAE’s capacity to ensure that the national system of PAs is well integrated in the national biodiversity conservation and sustainable development objectives</t>
  </si>
  <si>
    <t xml:space="preserve">MLAE has the legal mandate to oversee the national PA system but has no effective  institutional mechanisms and technical capacities  </t>
  </si>
  <si>
    <t>By end of project, MLAE is closely monitoring and providing guidance to other ministries to ensure that the national system is meeting its targets as set in the national biodiversity conservation and sustainable development objectives</t>
  </si>
  <si>
    <t xml:space="preserve">Not applicable so far, since the target deadline to be measured will be by the end of the project
</t>
  </si>
  <si>
    <t xml:space="preserve">The national policy statement on PAs management has identified clearly the role of MSEA, 14 staff from MSEA have been allocated within four main thematic groups according to the functions of PAs system in Syria and subjected to a tailored capacity development program in order to enable MSEA to get its new regulatory and supervisory role. </t>
  </si>
  <si>
    <t>Effective techniques for PA management and biodiversity conservation have been demonstrated at three sites totaling approximately 27,000 ha. and are available for replication, and;</t>
  </si>
  <si>
    <t xml:space="preserve">1.Level of effectiveness of local cadres and managers at project sites in ecosystem-based management
</t>
  </si>
  <si>
    <t xml:space="preserve">No significant capacity at the level of cadres and managers 
</t>
  </si>
  <si>
    <t xml:space="preserve">By end of Year 4, local cadres and managers at project sites are trained in ecosystem-based management and have been exposed to examples of international best practices
By year 5, Local cadres are equipped and functional in PA management.
</t>
  </si>
  <si>
    <t xml:space="preserve">Training in progress related to ecosystem and protected areas management, a ( ) of training courses had been carried out covering most aspects of PAs management, teams of the three PAs had developed an interim management plan for their sites and working according to their work plans and currently they will contribute and participate effectively in the development of the five-years adaptive management plans, there is one specialist in GIS at each site.
 Vocational training will be approached in next stage to enhance their practice relating to all aspects of PA management
</t>
  </si>
  <si>
    <t xml:space="preserve">Local cadres have been subjected to a well designed and tailored training program based on training needs assessment that has been carried out by the project and international experts. According to the needs assessment a variety of skills and knowledge have been identified as a top priority for the cadres to be trained on and representing different aspects of PAs management and planning. Different training tools have been adopted and practiced; vocational, structural, on job training. Additionally, all site cadres have been subjected to a vocational training in some of  other GEF funded projects in Jordan
Local Cadres are functional at the project sites according to a clear job descriptions and roles. All staff are equipped and provided with the required guidelines and field manuals.
</t>
  </si>
  <si>
    <t xml:space="preserve">2.Level of effectiveness of all monitoring programs related to  biodiversity dynamics and natural resource management
</t>
  </si>
  <si>
    <t>Only PDF B reports available</t>
  </si>
  <si>
    <t xml:space="preserve">By end of year one, all baselines information gaps related to the project outcomes and objective filled and their monitoring programs developed
Review the biodiversity and socioi economic baselines of the three sites is required. 
By end of Year 4, all ecological and socio economic monitoring programs fully developed and implementation is initiated  for the three sites
</t>
  </si>
  <si>
    <t xml:space="preserve">Baseline indicators, partially “70%” completed: Flora, Fauna Socio-economic. The development monitoring Plan is on process.
Flora, fauna, and socioeconomic baseline indicators have been defined and reviewed. 
Not applicable so far, since the target deadline to be measured will be by the end of 4th year -2009
</t>
  </si>
  <si>
    <t xml:space="preserve">All required baseline surveys (ecological, socio-economic and eco-tourism) have been carried out and accordingly, several monitoring program are in process of implementation.
</t>
  </si>
  <si>
    <t>3.Level of completeness and effectiveness of site management plans</t>
  </si>
  <si>
    <t>There are no management plans available (see METT)</t>
  </si>
  <si>
    <t>By end of Year 2, integrated management plans are agreed at each site. Plans may be updated annually on a rolling basis thereafter</t>
  </si>
  <si>
    <t>Interim management plans for the three sites are applied. It is expected to start an adaptive five-year management plan within the thematic sub contract of the project outcome 2 in the second half of 2008.</t>
  </si>
  <si>
    <t>40% of the management plans material have been finalized, a vision for each PA has been developed as well as the general objective, all are done in full participation with all relevant stakeholders</t>
  </si>
  <si>
    <t xml:space="preserve">4. Level of implementation of management plans actions </t>
  </si>
  <si>
    <t>No management plans available</t>
  </si>
  <si>
    <t>All Management plans actions are consistently implemented in accordance with management plans</t>
  </si>
  <si>
    <t>Only annual work plans are being implemented.</t>
  </si>
  <si>
    <t>PAs site teams are working according to work plans that have been derived from the PAs agreed visions and objectives</t>
  </si>
  <si>
    <t>5. Level of PA management effectiveness on the medium and long terms</t>
  </si>
  <si>
    <t>First METT exercise was conducted successful for the three sites and targets were set for the project med term and project end (Fronloq Abu Qubies 20.68%, Jabal Abdul Aziz 25.86)</t>
  </si>
  <si>
    <t>By the project mid term METTS targets are (F43%, AQ 47%, JA 35%) and by the project end (F66%, AQ 69%, JA 61%</t>
  </si>
  <si>
    <t>Site staff are well trained on the use of Management effectiveness tracking tool</t>
  </si>
  <si>
    <t xml:space="preserve">Staff at project PAs sites are well trained on the use of Management effectiveness tracking tool.  The final METTs will be by the end of the project 2012. All the recommendations and issues that arose from the exercise that been carried out during the midterm evaluation are under management response </t>
  </si>
  <si>
    <t>Next METTs has been achieved with the midterm evaluation mission in June 2008.. Current METT data:</t>
  </si>
  <si>
    <t>Fronloq 34,14%</t>
  </si>
  <si>
    <t xml:space="preserve">Abu Qubies 38,27% </t>
  </si>
  <si>
    <t xml:space="preserve">Sustainable use of natural resources in and around protected areas has been demonstrated through the development and implementation of a program for alternative sustainable livelihoods and community resource management.
</t>
  </si>
  <si>
    <t xml:space="preserve">1. Level of integration of participatory management mechanisms and stakeholder within site management plans </t>
  </si>
  <si>
    <t xml:space="preserve">No integration at the moment 
. </t>
  </si>
  <si>
    <t>By year 2, all management plans to include specific components for community involvement mechanisms and tools</t>
  </si>
  <si>
    <t>The project team(PMU and work teams) held frequent  meetings with representatives of local communities and members of the 3 site local committees.</t>
  </si>
  <si>
    <t>Local communities were involved through the planning process of management plans development through consultation workshops and discussion meetings and monitoring programs. The national policy statement on PAs management in Syria recognizes the significant linkage between the protected areas and livelihoods of the rural communities and its sustainable use is of real concern to them. Accordingly, the policy statement has identified the involvement of local community in PAs management and planning as one of its challenges and instruments as well.</t>
  </si>
  <si>
    <t xml:space="preserve">A socio-economic assessment and action plan development for alternative sustainable livelihood by an international Socio Economic Specialist(SES)  has been  completed .The thematic sub contract on micro credit expected to start in the second half of 2008 will build upon the results and findings of the SES. </t>
  </si>
  <si>
    <t>Micro credit and micro enterprise (MMS) study has been done by national consultant. Thematic sub contract on micro credit expected to start in the second half of 2008. 3(NGOs) were established by local community at the villages of Jebel Abdul Aziz PA site. One SGP project proposal of NGO has been accepted by SGP-GEF. It is expected to start in the second half of 2008.</t>
  </si>
  <si>
    <t xml:space="preserve">2. Level of direct and indirect benefits gained by local communities through alternative sources of income derived from the protected areas and as a result of their new management programs in he three sites </t>
  </si>
  <si>
    <t xml:space="preserve">0 = no benefits are gained by local communities </t>
  </si>
  <si>
    <t>Alternative sources of income introduced by the project to represent at least 25% of the total number of people harvesting the PA natural resources.</t>
  </si>
  <si>
    <t>The indicator and target were developed within the management response plan to the midterm evaluation recommendations in the fourth quarter of 2008.</t>
  </si>
  <si>
    <t>Twelve local CBOs have been established and trained on different aspects of natural resources sustainable use and management, beside a set of training courses on eco-business development and management, Additionally, a socio-economic scheme is developed and accordingly a wide range of income-generation micro-enterprises will be initiated within the following thematic themes:</t>
  </si>
  <si>
    <t>Rangeland rehabilitation and development micro-enterprises to substitute those critical rangelands in and around the Jebel Abdul Aziz Protected Area.</t>
  </si>
  <si>
    <t>A community-based tourism activity in Fouronloq Protected Area with the possibility of some eco-friendly and sustainable garden farming.</t>
  </si>
  <si>
    <t>An Agro-biodiversity related micro-enterprises in Abu Qubies PA</t>
  </si>
  <si>
    <t xml:space="preserve">Since its inception, the project has gone through significant improvements at all levels with a steep learning curve for  UNDP, the national counterparts and the project team. Initial delays and mishaps have provided the team - collectively - with a better understanding of linkages between impacts and process, as well as of the importance of planning. In 2009, the Satisfactory rating is granted on the basis of the following: (i) the project team and national counterparts have taken serious action for the implementation of the recommendations of the mid-term review and the management response; (ii) despite an institutional reform of the Ministry of Local Authorities and the Environment into the Ministry of State for Environment Affairs, commitment and involvement in the project has not faltered and both Ministries (Environment and Agriculture) continue to cooperate along the lines of the MOU signed within the framework of the project and delineating their respective roles and responsibilities; (iii) the project team is demonstrating an increased handle over the technical aspects of the project as well as flexibility and a stronger focus on results, identifying and seizing opportunities that were not foreseen at project design and dropping elements of the project that are no longer relevant.
While it is yet too early for the project to start reporting on results and concrete achievements since the mid-term evaluation, a clear trend is emerging that indicates the project will most likely meet its objective and expected results. Significant progress has in particular been made at the level of the enabling environment, specifically in terms of the national legislation and facilitation of a broad dialogue on protected areas within the framework of the national eco-tourism strategy. Process-wise the project is progressing well, as expected for a foundational project. 
For the next implementation period, it is expected that (i) the project will be able to provide baseline information for TRAs at the three sites; (ii) have identified indicator species or ecosystem functions at each site to enable monitoring and adjustment of conservation and management approaches; (iii) initated the PA system level planning, at least through a dialogue based on the gap analysis currently being undertaken. 
The project could further gain from applying the UNDP/GEF institutional capacity assessment scorecard (completing the process that was initiated during the joint supervision mission of April 2009) through a collective and participatory process; similarly the financial sustainability scorecard could be completed as part of the system planning exercise at least as a means to trigger discussion and reflexion on some of the issues raised in these tools. 
Finally, and given the dramatic consecutive droughts that occured over the last few years in Jabal Abdel Aziz, closer monitoring and assessment of climate related risks and opportunities is recommended. In particular and given that Syria's PA system is mostly terrestrial (Med Forest) it would be opportune for the project to improve ecosystem caracterization of the PA sites - e.g. against Global 200 ecoregions - and to consider an assessment of forest carbon stocks, possibly as a way to initiate some discussion on the linkages between land use, land management and climate change. Potentially the project could collaborate with the First National Communication team on these two elements. 
In addition to risks related to climate change (drought and firest) two prominent risks still face the project. The first is related to institutional stability and possibility to operate under the project-based MOU, given the recent change and establishment of a Ministry of State for Environmental Affairs. Specifically, the project should target the new Minister, with support from UNDP CO, to raise her awareness of the objectives of the project, its importance and significance at the level of the country and globally. 
The second risk that has been extensively discussed within the framework of the joint supervision mission in April 2009 and following the mid-term evaluation and preparation of the management response relates to the sustainable use and community involvement in PA management. With regards to this crucial element, the project needs to carefully assess its approach to ensure that (i) local communities are not negatively impacted by PA conservation and management i.e. are not denied access to their resources and livelihoods; (ii) PA management - and managers in particular - engage with local communities in a constructive way that does not create perverse incentives and mechanisms. In particular, community buy in should not be "bought" but rather harnessed and truthfully enabled. This would imply that the project might need to work closely with the CBD focal point to identify initiatives in the country related to Access and Benefit Sharing. Should there be no such initiatives, the project team might want to table a proposal to the project board for initiating a review of best practice and implications of current national legislation on community access to natural resouces and benefits thereof. Benefit sharing "Hak El Entifa3" is an important dimension of co-management or at least community involvement in PA management. Similarly, and depending on the management objective set out for each site through the management planning exercise, it is recommended that the project considers different modalities and roles for local community representatives at different sites. For instance, it appears that Jabal Abdel Aziz would be managed for sustainable use of resources; and given grazing and poverty levels in the region a full-fledge community based natural resource management process may be considered for this specific site. For other sites, the structure and relation of the neighboring communities may call for other approaches to be applied. It is therefore recommended that the project team considers a general framework defining community engagement in PA management, however giving sufficient flexibility for differenciated approaches depending on individual site needs. Lastly, the project would have to ensure that critical ministries, such as the Ministry of Finance, become involved in the process sufficiently soon in the process to increase their understanding of the consevation agenda and contribute to its implementation. </t>
  </si>
  <si>
    <t>Mirey Atallah-Auge</t>
  </si>
  <si>
    <t>9 April 2009 Hassakeh, Jabal Abdul azil site  ; 11 April   Lattakia, Al Foronloq site;12 April  Hama , Abu-qoubeis site.</t>
  </si>
  <si>
    <t xml:space="preserve">The project has implemented the activities of annual plan in line with MTE recommendations. </t>
  </si>
  <si>
    <t xml:space="preserve">The project team has put a lot of emphasis to follow up the MTE recommendation and implementing the management response; According to the revised log frame and progress indictor, the project has shown a significant progress,  particularly ,towards outcomes 1 and 2   </t>
  </si>
  <si>
    <t>Syria boasts significant diversity and potential for contributing to global efforts for conserving biodiversity and ecosystem functions, in particular with regards to terrestrial diversity given its limited coastline (212km). With 1.9% of its land reported as protected (WCMC) Syria has an incredible potential for expanding its PA system, enhancing ecosystem representativity and leap-frogging PA management approaches by incorporating best pratices and global lessons. Most notably, terrestrial ecosystems of global importance include Mediterranean Forest, Woodland and Scrubs as well as the Anatolian Freshwater ecosystem, both of which are classified as critical/threatened in terms of their conservation status. Positive trends have however been noted in the past decade, for example with an increase in forest cover from 372,000 ha in 1990 to 461,000 ha in 2005; that being said, the total forest cover remains at 2.51% well below globally agreed targets. Finally, Syria is of global interest as well for its contribution to the conservation of globally important bird population, with 145 breeding birds recorded in the country (and increasing with finer census).  
The project was initiated in Syria at a time when conservation was still nascent, and following only one previous GEF investment in biodiversity, the World Bank supported protected areas project that was closed in an anticipated manner. The project was designed as a demonstration project, with the view that testing, piloting and learning by doing to tailor international best practice to the local context would be needed. The project objective was rearticulated following a retrofitting exercise as follows: "To demonstrate practical methods of protected area management that effectively conserve biodiversity and protect the interest of local communities while supporting the consolidation of an enabling environment that will facilitate replication and effective PA management throughout the country". This clearly demonstrates the fact that most requisite elements for effective PA management were still lacking and needed to be instated. The project therefore aims at achieving this objective and consequently laying the foundation for PA management through three outcomes: a first which aims at providing an appropriate and effective enabling environment (policy, legal and institutional levels) for PA management; a second which targets technical capacity gaps and techniques for PA management; a final outcome that adresses sustainable use and PA benefits beyond boundaries and beyond conservation per se. The premises on which the project was built and barriers for meeting Syria's obligations under the CBD with regards to protected areas management are still very much valid. However, the project will only aim to address immediate and foundational elements; at some stage, consideration should be given for furthering PA management effectiveness through a targeted project for implementing Syria's PA system plan and supporting its financial sustainability. For the time being, lessons and trends from global practice are being transfered to the project through UNDP's networks, international technical assistance and regional exchanges and cooperation, however the overall environment in Syria is not yet conducive for more sophistication in approaches beyond those advocated by the project. 
Overall and following two events in 2007/2008 (i) the conduct of the mid-term evaluation, preparation of a management response and revision of the logframe; (ii) increased international technical assistance and in particular provision of regional technical assistance on a full time basis, the project has made significant strides in correcting its course and catching up on its previous delays. It is on this basis that the project is rated as satisfactory in terms of both its progress towards meeting objectives and project implementation. 
Should the project team continue with the same dynamism and the national institutions continue to avail their support and remain involved in the processes as they have been so far, the project might likely overachieve, in particular with regards to support to the Syrian government in designing a PA system plan. 
It should be noted that since the mid-term evaluation, a mission has been conducted for the preparation of a management response and adjustment of the log-frame as recommended by the MTE. This exercise (November 2008) was coached by UNDP/GEF RTA but undertaken in full by the project constituency. This exercise was followed by a joint supervision mission - UNDP/GEF RTA; UNDP CO; GEF OFP; National project counterparts; project team - in April 2009. During the supervision mission it was clear that all efforts had been collectively made to address concerns expressed in the MTE, and that the project was back on track. Despite some remaining glitches in coordination, implementation, procurement and management, the project is well on track and the High risk rating resulting from the application of the formula does not necessarily reflect the actual risk situation of the project. Indeed, although there are 3 critical risks facing the project, the team has put in place a robust risk monitoring and mitigation process (following training delivered by the CO).</t>
  </si>
  <si>
    <t xml:space="preserve">Overall Rating of the project in </t>
  </si>
  <si>
    <t>E59</t>
  </si>
  <si>
    <t>Project Implementation Review (PIR) OF UNDP Supported GEF Financed Projects</t>
  </si>
  <si>
    <t>2010 Annual Project Review (APR)</t>
  </si>
  <si>
    <t>Lead RTA</t>
  </si>
  <si>
    <t>Lead Country(ies)</t>
  </si>
  <si>
    <t>Revised Planned Closing Date</t>
  </si>
  <si>
    <t>Project Summary</t>
  </si>
  <si>
    <t>RTA’S GENERAL COMMENTS</t>
  </si>
  <si>
    <t>UNDP CO GENERAL COMMENTS</t>
  </si>
  <si>
    <t>- List the dates of site visits to project this reporting period</t>
  </si>
  <si>
    <t>-Highlight any significant results not addressed in the DO and IP sections</t>
  </si>
  <si>
    <t>-Comments related to the UNDP Gender Marker</t>
  </si>
  <si>
    <t>Export complete DO tab making sure to change Word page orientation to landscape</t>
  </si>
  <si>
    <t xml:space="preserve">RATING OF PROGRESS TOWARD MEETING DEVELOPMENT OBJECTIVE </t>
  </si>
  <si>
    <t xml:space="preserve">UNDP Country Office </t>
  </si>
  <si>
    <t>D15</t>
  </si>
  <si>
    <t>G18</t>
  </si>
  <si>
    <t>Overall 2008 Rating (from 08 PIR)</t>
  </si>
  <si>
    <t>Overall 2009 Rating (from 09 PIR)</t>
  </si>
  <si>
    <t>E19</t>
  </si>
  <si>
    <t>Please scroll down to the bottom of this page and complete all sections.</t>
  </si>
  <si>
    <t>If available, please list website address (URL) of the project.  This may be used in UNDP communications material.</t>
  </si>
  <si>
    <t>List documents/ reports/ brochures / articles that have been prepared about the project.</t>
  </si>
  <si>
    <t>List the Website address (URL) of project.</t>
  </si>
  <si>
    <t>National Project Manager/Coordinator</t>
  </si>
  <si>
    <t xml:space="preserve">Name: </t>
  </si>
  <si>
    <t xml:space="preserve">Email: </t>
  </si>
  <si>
    <t xml:space="preserve">Overall Rating of project implementation: </t>
  </si>
  <si>
    <t xml:space="preserve">Overall risk rating: </t>
  </si>
  <si>
    <t>Has the project strategy been adjusted?</t>
  </si>
  <si>
    <t xml:space="preserve">Number of critical risks: </t>
  </si>
  <si>
    <t xml:space="preserve">Revised Project Closing Date: </t>
  </si>
  <si>
    <t>HS</t>
  </si>
  <si>
    <t>S</t>
  </si>
  <si>
    <t>MS</t>
  </si>
  <si>
    <t>MU</t>
  </si>
  <si>
    <t>U</t>
  </si>
  <si>
    <t>HU</t>
  </si>
  <si>
    <t>HIGH</t>
  </si>
  <si>
    <t>SUBSTANTIAL</t>
  </si>
  <si>
    <t>MODEST</t>
  </si>
  <si>
    <t>LOW</t>
  </si>
  <si>
    <t>Outcome 1</t>
  </si>
  <si>
    <t>Outcome 2</t>
  </si>
  <si>
    <t>Outcome 3</t>
  </si>
  <si>
    <t>Outcome 4</t>
  </si>
  <si>
    <t>Outcome 5</t>
  </si>
  <si>
    <t>Description of Indicator</t>
  </si>
  <si>
    <t>Target Level at end of project</t>
  </si>
  <si>
    <t>Level at 30 June 2009</t>
  </si>
  <si>
    <t xml:space="preserve">National Project Manager/Coordinator: </t>
  </si>
  <si>
    <t xml:space="preserve">UNDP Country Office: </t>
  </si>
  <si>
    <t xml:space="preserve">UNDP Regional Technical Advisor: </t>
  </si>
  <si>
    <t>Action to be Taken</t>
  </si>
  <si>
    <t>Basic Project Data</t>
  </si>
  <si>
    <t>Project Outcomes</t>
  </si>
  <si>
    <t>Key Outputs this reporting period</t>
  </si>
  <si>
    <t>Critical Risk Type</t>
  </si>
  <si>
    <t>Major results that culminated in 2011</t>
  </si>
  <si>
    <t>Please discuss any of the points above further or provide any other information on the project’s work on gender equality.</t>
  </si>
  <si>
    <t>Project documentation and information</t>
  </si>
  <si>
    <t>General Comment</t>
  </si>
  <si>
    <t xml:space="preserve">Please use following comment box to highlight any other significant results that are not addressed in the DO and IP </t>
  </si>
  <si>
    <t>Overall 2010 Rating (from 10 PIR)</t>
  </si>
  <si>
    <t>GEF Operational Focal Point</t>
  </si>
  <si>
    <t>Project Implementing Partner</t>
  </si>
  <si>
    <t>F24</t>
  </si>
  <si>
    <t>F27</t>
  </si>
  <si>
    <t>D44</t>
  </si>
  <si>
    <t>Estimated cumulative total disbursement as of 30 June 2011</t>
  </si>
  <si>
    <t>Add any comments on GEF Grant Funds</t>
  </si>
  <si>
    <t>Add any comments on actual co-financing in particular any issues related to the realization of in-kind, grant, credits, loans, equity, non-grant instruments and other types of co-financing</t>
  </si>
  <si>
    <t>Add any comments on Leveraged Resources.</t>
  </si>
  <si>
    <t>If yes, please discuss developments that occurred this reporting period only.</t>
  </si>
  <si>
    <t>Please discuss any of the points above further or provide any other information on the project’s work on gender equality</t>
  </si>
  <si>
    <t>Has a gender or social needs assessment been carried out?</t>
  </si>
  <si>
    <t>Entering your name here confirms that you have reviewed this PIR and that it is, to your knowledge, complete.</t>
  </si>
  <si>
    <t>Please verify and confirm the following key indicators.  These cells will be used in the aggregation of data.</t>
  </si>
  <si>
    <t>2009-2010</t>
  </si>
  <si>
    <t>2010-2011</t>
  </si>
  <si>
    <t>Revised Project Closing Date:</t>
  </si>
  <si>
    <t>Total GEF Disbursement as of 30 June 2011:</t>
  </si>
  <si>
    <t>Overall rating of progress toward meeting development objective:</t>
  </si>
  <si>
    <t>Overall rating of project implementation:</t>
  </si>
  <si>
    <t>Overall risk rating:</t>
  </si>
  <si>
    <t>Key Indicators:</t>
  </si>
  <si>
    <t>REGIONAL TECHNICAL ADVISOR</t>
  </si>
  <si>
    <t>If the logframe indicators were revised and approved by the Project Board, please make the corresponding changes in column D below.</t>
  </si>
  <si>
    <t>Each indicator must be updated for this reporting period in the column “Level at 30 June 2011”. Numerical figures must be reported as cumulative from the project start. If there are no changes to report for a given indicator, then enter “N/A” or briefly explain the reason in that column.</t>
  </si>
  <si>
    <t>Level at 30 June 2011</t>
  </si>
  <si>
    <t>Baseline Level</t>
  </si>
  <si>
    <t>Iran (Islamic Republic of)</t>
  </si>
  <si>
    <t>Iraq</t>
  </si>
  <si>
    <t>Please indicate total number of Project Board members that are women</t>
  </si>
  <si>
    <t>Please indicate total number of project Board members that are men</t>
  </si>
  <si>
    <t>Objective</t>
  </si>
  <si>
    <t xml:space="preserve">Pipeline entry OR PIF approval : </t>
  </si>
  <si>
    <t xml:space="preserve">Project Document Signature date: </t>
  </si>
  <si>
    <t xml:space="preserve">Original Planned Closing Date: </t>
  </si>
  <si>
    <t xml:space="preserve">Date project manager hired: </t>
  </si>
  <si>
    <t>Planned date of financial closure in Atlas</t>
  </si>
  <si>
    <t>Please enter full numbers below without commas or decimals or fractions.  All figures should be in US$.  For example, 50,000 would be entered as 50000 not as 0.05.</t>
  </si>
  <si>
    <t xml:space="preserve">DISBURSEMENT OF GEF GRANT FUNDS </t>
  </si>
  <si>
    <t>How much of the total GEF grant as noted in Project Document plus any project preparation grant has been spent so far?</t>
  </si>
  <si>
    <t>Estimated cumulative total disbursement as of 30 June 2011.  (i.e.CDR information up to 20 June 2011).</t>
  </si>
  <si>
    <t xml:space="preserve">ACTUAL CO-FINANCING </t>
  </si>
  <si>
    <t>How much of the total co-financing as committed in the Project Document has actually been realized?</t>
  </si>
  <si>
    <t>If the MTR or TE have not been undertaken this reporting period, DO NOT report on actual co-financing.</t>
  </si>
  <si>
    <t xml:space="preserve">Estimated cumulative actual co-financing as verified during Mid-term Review (MTR) or Terminal Evaluation (TE). </t>
  </si>
  <si>
    <t xml:space="preserve">ADDITIONAL LEVERAGED RESOURCES </t>
  </si>
  <si>
    <t>www.pa-syria.com</t>
  </si>
  <si>
    <t>Other Financial Instruments</t>
  </si>
  <si>
    <t>Other Partners</t>
  </si>
  <si>
    <t>Does this project specifically target women or girls as key stakeholders?</t>
  </si>
  <si>
    <t>Has a gender or social needs assessment been carried out? Note: If yes, please ensure that this assessment is posted in PIMS.</t>
  </si>
  <si>
    <t>[4] This should be a quantitative numerical value</t>
  </si>
  <si>
    <t>HS - Highly Satisfactory</t>
  </si>
  <si>
    <t>S – Satisfactory</t>
  </si>
  <si>
    <t>This text will be used for internal knowledge management within the respective technical team and region.</t>
  </si>
  <si>
    <r>
      <t xml:space="preserve">Project is expected to achieve or exceed </t>
    </r>
    <r>
      <rPr>
        <b/>
        <sz val="11"/>
        <color indexed="8"/>
        <rFont val="Calibri"/>
        <family val="2"/>
      </rPr>
      <t>all</t>
    </r>
    <r>
      <rPr>
        <sz val="11"/>
        <color indexed="8"/>
        <rFont val="Calibri"/>
        <family val="2"/>
      </rPr>
      <t xml:space="preserve"> its major global environmental objectives, and yield substantial global environmental benefits, without major shortcomings. The project can be presented as “good practice”.</t>
    </r>
  </si>
  <si>
    <r>
      <t xml:space="preserve">Project is expected to achieve </t>
    </r>
    <r>
      <rPr>
        <b/>
        <sz val="11"/>
        <color indexed="8"/>
        <rFont val="Calibri"/>
        <family val="2"/>
      </rPr>
      <t>most</t>
    </r>
    <r>
      <rPr>
        <sz val="11"/>
        <color indexed="8"/>
        <rFont val="Calibri"/>
        <family val="2"/>
      </rPr>
      <t xml:space="preserve"> of its major global environmental objectives, and yield satisfactory global environmental benefits, with only minor shortcomings.</t>
    </r>
  </si>
  <si>
    <r>
      <t xml:space="preserve">Project is expected to achieve </t>
    </r>
    <r>
      <rPr>
        <b/>
        <sz val="11"/>
        <color indexed="8"/>
        <rFont val="Calibri"/>
        <family val="2"/>
      </rPr>
      <t>most</t>
    </r>
    <r>
      <rPr>
        <sz val="11"/>
        <color indexed="8"/>
        <rFont val="Calibri"/>
        <family val="2"/>
      </rPr>
      <t xml:space="preserve"> of its major relevant objectives </t>
    </r>
    <r>
      <rPr>
        <b/>
        <sz val="11"/>
        <color indexed="8"/>
        <rFont val="Calibri"/>
        <family val="2"/>
      </rPr>
      <t>but</t>
    </r>
    <r>
      <rPr>
        <sz val="11"/>
        <color indexed="8"/>
        <rFont val="Calibri"/>
        <family val="2"/>
      </rPr>
      <t xml:space="preserve"> with either significant shortcomings or modest overall relevance. Project is expected not to achieve some of its major global environmental objectives or yield some of the expected global environment benefits.</t>
    </r>
  </si>
  <si>
    <r>
      <t xml:space="preserve">Project is expected to achieve its major global environmental objectives with </t>
    </r>
    <r>
      <rPr>
        <b/>
        <sz val="11"/>
        <color indexed="8"/>
        <rFont val="Calibri"/>
        <family val="2"/>
      </rPr>
      <t>major shortcomings</t>
    </r>
    <r>
      <rPr>
        <sz val="11"/>
        <color indexed="8"/>
        <rFont val="Calibri"/>
        <family val="2"/>
      </rPr>
      <t xml:space="preserve"> or is expected to achieve only some of its major global environmental objectives.</t>
    </r>
  </si>
  <si>
    <r>
      <t xml:space="preserve">Project is expected </t>
    </r>
    <r>
      <rPr>
        <b/>
        <sz val="11"/>
        <color indexed="8"/>
        <rFont val="Calibri"/>
        <family val="2"/>
      </rPr>
      <t>not</t>
    </r>
    <r>
      <rPr>
        <sz val="11"/>
        <color indexed="8"/>
        <rFont val="Calibri"/>
        <family val="2"/>
      </rPr>
      <t xml:space="preserve"> to achieve most of its major global environment objectives or to yield any satisfactory global environmental benefits.</t>
    </r>
  </si>
  <si>
    <r>
      <t xml:space="preserve">The project has </t>
    </r>
    <r>
      <rPr>
        <b/>
        <sz val="11"/>
        <color indexed="8"/>
        <rFont val="Calibri"/>
        <family val="2"/>
      </rPr>
      <t>failed</t>
    </r>
    <r>
      <rPr>
        <sz val="11"/>
        <color indexed="8"/>
        <rFont val="Calibri"/>
        <family val="2"/>
      </rPr>
      <t xml:space="preserve"> to achieve, and is not expected to achieve, any of its major global environment objectives with no worthwhile benefits.</t>
    </r>
  </si>
  <si>
    <r>
      <t xml:space="preserve">Please check the Atlas risk log for </t>
    </r>
    <r>
      <rPr>
        <i/>
        <sz val="11"/>
        <color indexed="8"/>
        <rFont val="Calibri"/>
        <family val="2"/>
      </rPr>
      <t>critical</t>
    </r>
    <r>
      <rPr>
        <sz val="11"/>
        <color indexed="8"/>
        <rFont val="Calibri"/>
        <family val="2"/>
      </rPr>
      <t xml:space="preserve"> risks and count the number of </t>
    </r>
    <r>
      <rPr>
        <i/>
        <sz val="11"/>
        <color indexed="8"/>
        <rFont val="Calibri"/>
        <family val="2"/>
      </rPr>
      <t>critical</t>
    </r>
    <r>
      <rPr>
        <sz val="11"/>
        <color indexed="8"/>
        <rFont val="Calibri"/>
        <family val="2"/>
      </rPr>
      <t xml:space="preserve"> risks ONLY and enter this number here:</t>
    </r>
  </si>
  <si>
    <t>Change Made to:</t>
  </si>
  <si>
    <t>Yes/No</t>
  </si>
  <si>
    <t>Algeria</t>
  </si>
  <si>
    <t>Argentina</t>
  </si>
  <si>
    <t>Armenia</t>
  </si>
  <si>
    <t>Bangladesh</t>
  </si>
  <si>
    <t>Belarus</t>
  </si>
  <si>
    <t>Belize</t>
  </si>
  <si>
    <t>Bhutan</t>
  </si>
  <si>
    <t>Botswana</t>
  </si>
  <si>
    <t>Brazil</t>
  </si>
  <si>
    <t>Bulgaria</t>
  </si>
  <si>
    <t>Cambodia</t>
  </si>
  <si>
    <t>Chad</t>
  </si>
  <si>
    <t>Chile</t>
  </si>
  <si>
    <t>Costa Rica</t>
  </si>
  <si>
    <t>Croatia</t>
  </si>
  <si>
    <t>Dominican Republic</t>
  </si>
  <si>
    <t>Ecuador</t>
  </si>
  <si>
    <t>Egypt</t>
  </si>
  <si>
    <t>Eritrea</t>
  </si>
  <si>
    <t>Georgia</t>
  </si>
  <si>
    <t>Ghana</t>
  </si>
  <si>
    <t>Guatemala</t>
  </si>
  <si>
    <t>Guinea</t>
  </si>
  <si>
    <t>Honduras</t>
  </si>
  <si>
    <t>Hungary</t>
  </si>
  <si>
    <t>Kazakhstan</t>
  </si>
  <si>
    <t>Kenya</t>
  </si>
  <si>
    <t>Zimbabwe</t>
  </si>
  <si>
    <t>Yes</t>
  </si>
  <si>
    <t>No</t>
  </si>
  <si>
    <t xml:space="preserve">Countries: </t>
  </si>
  <si>
    <t>• Please ensure that quarterly progress monitoring towards annual targets has been done in the on-line UNDP ERBM platform. Guidance on how to do this is posted on the Teamworks site indicated above.</t>
  </si>
  <si>
    <t>Prior to July 2009</t>
  </si>
  <si>
    <t>August</t>
  </si>
  <si>
    <t>September</t>
  </si>
  <si>
    <t>October</t>
  </si>
  <si>
    <t>November</t>
  </si>
  <si>
    <t>December</t>
  </si>
  <si>
    <t>January</t>
  </si>
  <si>
    <t>February</t>
  </si>
  <si>
    <t>March</t>
  </si>
  <si>
    <t>April</t>
  </si>
  <si>
    <t>June</t>
  </si>
  <si>
    <t>July</t>
  </si>
  <si>
    <t>PROGRESS IN PROJECT IMPLEMENTATION</t>
  </si>
  <si>
    <t>C32</t>
  </si>
  <si>
    <t>C38</t>
  </si>
  <si>
    <t>C44</t>
  </si>
  <si>
    <t>C50</t>
  </si>
  <si>
    <t>C56</t>
  </si>
  <si>
    <t>C62</t>
  </si>
  <si>
    <t>C68</t>
  </si>
  <si>
    <t>D27</t>
  </si>
  <si>
    <t>D28</t>
  </si>
  <si>
    <t>D29</t>
  </si>
  <si>
    <t>D33</t>
  </si>
  <si>
    <t>D34</t>
  </si>
  <si>
    <t>D36</t>
  </si>
  <si>
    <t>D37</t>
  </si>
  <si>
    <t>D39</t>
  </si>
  <si>
    <t>D41</t>
  </si>
  <si>
    <t>D42</t>
  </si>
  <si>
    <t>D43</t>
  </si>
  <si>
    <t>D47</t>
  </si>
  <si>
    <t>D48</t>
  </si>
  <si>
    <t>D49</t>
  </si>
  <si>
    <t>D51</t>
  </si>
  <si>
    <t>D52</t>
  </si>
  <si>
    <t>D53</t>
  </si>
  <si>
    <t>D54</t>
  </si>
  <si>
    <t>D57</t>
  </si>
  <si>
    <t>D58</t>
  </si>
  <si>
    <t>D59</t>
  </si>
  <si>
    <t>D61</t>
  </si>
  <si>
    <t>D64</t>
  </si>
  <si>
    <t>IMPLEMENTATION PROGRESS RATING</t>
  </si>
  <si>
    <t>Outcome 1 – Key Outputs this Reporting Period:</t>
  </si>
  <si>
    <t>Outcome 2 – Key Outputs this Reporting Period:</t>
  </si>
  <si>
    <t>Outcome 3 – Key Outputs this Reporting Period:</t>
  </si>
  <si>
    <t>Outcome 4 – Key Outputs this Reporting Period:</t>
  </si>
  <si>
    <t>Outcome 5 – Key Outputs this Reporting Period:</t>
  </si>
  <si>
    <t>Outcome 6 – Key Outputs this Reporting Period:</t>
  </si>
  <si>
    <t>Outcome 7 – Key Outputs this Reporting Period:</t>
  </si>
  <si>
    <t>Outcome 8 – Key Outputs this Reporting Period:</t>
  </si>
  <si>
    <t>Outcome 9 – Key Outputs this Reporting Period:</t>
  </si>
  <si>
    <t>Outcome 10 – Key Outputs this Reporting Period:</t>
  </si>
  <si>
    <t xml:space="preserve">PARTNERSHIPS </t>
  </si>
  <si>
    <t>227 - Biodiversity Conservation and Protected Area Management</t>
  </si>
  <si>
    <t>Has a completed co-financing table been uploaded to PIMS?</t>
  </si>
  <si>
    <t>Gender Relevance</t>
  </si>
  <si>
    <t xml:space="preserve">UNDP Success Stories </t>
  </si>
  <si>
    <t>Jan</t>
  </si>
  <si>
    <t>Feb</t>
  </si>
  <si>
    <t>Mar</t>
  </si>
  <si>
    <t>Apr</t>
  </si>
  <si>
    <t>Jun</t>
  </si>
  <si>
    <t>Jul</t>
  </si>
  <si>
    <t>Aug</t>
  </si>
  <si>
    <t>Sep</t>
  </si>
  <si>
    <t>Oct</t>
  </si>
  <si>
    <t>Nov</t>
  </si>
  <si>
    <t>Dec</t>
  </si>
  <si>
    <t>MU - Marginally Unsatisfactory</t>
  </si>
  <si>
    <t>U – Unsatisfactory</t>
  </si>
  <si>
    <t>HU – Highly Unsatisfactory</t>
  </si>
  <si>
    <t>Vanuatu</t>
  </si>
  <si>
    <t>Zambia</t>
  </si>
  <si>
    <t>Biodiversity</t>
  </si>
  <si>
    <t>Climate Change Adaptation</t>
  </si>
  <si>
    <t>Ecosystems Management</t>
  </si>
  <si>
    <t>Multiple Focal Area</t>
  </si>
  <si>
    <t>Viet Nam</t>
  </si>
  <si>
    <t>Jordan</t>
  </si>
  <si>
    <t>Link to Outcome positions on DO sheet</t>
  </si>
  <si>
    <t>Rating</t>
  </si>
  <si>
    <t>Value</t>
  </si>
  <si>
    <t>SelectedValue</t>
  </si>
  <si>
    <t>AvgRating</t>
  </si>
  <si>
    <t xml:space="preserve">Project contacts:  </t>
  </si>
  <si>
    <t>Comments</t>
  </si>
  <si>
    <t>Rating Definitions</t>
  </si>
  <si>
    <t>Implementation Progress (IP)</t>
  </si>
  <si>
    <t>Rating of Implementation Progress (IP)</t>
  </si>
  <si>
    <t>Lessons Learned</t>
  </si>
  <si>
    <t>4: Mountain ecosystems</t>
  </si>
  <si>
    <t>13: Conservation and Sustainable Use of Biological Diversity Important to Agriculture</t>
  </si>
  <si>
    <t>5: Removal of barriers to energy efficiency and energy conservation</t>
  </si>
  <si>
    <t>BD-SP1-PA Financing</t>
  </si>
  <si>
    <t>BD-SP2-Marine PA</t>
  </si>
  <si>
    <t>BD-SP3-PA Networks</t>
  </si>
  <si>
    <t>BD-SP4-Policy</t>
  </si>
  <si>
    <t>BD-SP5-Markets</t>
  </si>
  <si>
    <t>BD-SP6-Biosafety</t>
  </si>
  <si>
    <t>BD-SP7-Invasive Alien Species(IAS)</t>
  </si>
  <si>
    <t>BD-SP8-BDS-Capacity Building</t>
  </si>
  <si>
    <t>CC-SP1-Building EE</t>
  </si>
  <si>
    <t>CC-SP2- Industrial EE</t>
  </si>
  <si>
    <t>CC-SP3-RE,CC-SP4-Biomass</t>
  </si>
  <si>
    <t>CC-SP5-Transport</t>
  </si>
  <si>
    <t>CC-SP6-LULUCF</t>
  </si>
  <si>
    <t>IW-SP1-Coastal Marine Fisheries</t>
  </si>
  <si>
    <t>IW-SP2-Nutrient Reduction</t>
  </si>
  <si>
    <t>IW-SP3-Freshwater Basins</t>
  </si>
  <si>
    <t>IW-SP4-Toxics/Ice</t>
  </si>
  <si>
    <t>LD-SP1-Agriculture</t>
  </si>
  <si>
    <t>LD-SP2- Forest</t>
  </si>
  <si>
    <t>LD-SP3-Innovation</t>
  </si>
  <si>
    <t>POPs-SP1-Capacity Building</t>
  </si>
  <si>
    <t>POPs-SP2-Investment</t>
  </si>
  <si>
    <t>POPs-SP3-Demonstration</t>
  </si>
  <si>
    <t>ODS - SPI"</t>
  </si>
  <si>
    <t>Cross cutting capacity building</t>
  </si>
  <si>
    <t xml:space="preserve">GEF-4 Focal Area Strategic Program: </t>
  </si>
  <si>
    <t xml:space="preserve">GEF-3 Focal Area Strategic Program: </t>
  </si>
  <si>
    <t>1: Arid &amp; semi-arid ecosystems</t>
  </si>
  <si>
    <t>2: Coastal, marine &amp; freshwater ecosystems</t>
  </si>
  <si>
    <t>3: Forest ecosystems</t>
  </si>
  <si>
    <t>D17:E26</t>
  </si>
  <si>
    <t>Good practice</t>
  </si>
  <si>
    <t>Comment</t>
  </si>
  <si>
    <t>F15</t>
  </si>
  <si>
    <t>G15</t>
  </si>
  <si>
    <t>F16</t>
  </si>
  <si>
    <t>H16</t>
  </si>
  <si>
    <t>F17</t>
  </si>
  <si>
    <t>G17</t>
  </si>
  <si>
    <t>F18</t>
  </si>
  <si>
    <t>H18</t>
  </si>
  <si>
    <t>F20</t>
  </si>
  <si>
    <t>H20</t>
  </si>
  <si>
    <t>F22</t>
  </si>
  <si>
    <t>H22</t>
  </si>
  <si>
    <t>G28</t>
  </si>
  <si>
    <t>F29</t>
  </si>
  <si>
    <t>H29</t>
  </si>
  <si>
    <t>F30</t>
  </si>
  <si>
    <t>H31</t>
  </si>
  <si>
    <t>F33</t>
  </si>
  <si>
    <t>H33</t>
  </si>
  <si>
    <t>G39</t>
  </si>
  <si>
    <t>H40</t>
  </si>
  <si>
    <t>H42</t>
  </si>
  <si>
    <t>H44</t>
  </si>
  <si>
    <t>Evaluation</t>
  </si>
  <si>
    <t>F13</t>
  </si>
  <si>
    <t>G13</t>
  </si>
  <si>
    <t>F21</t>
  </si>
  <si>
    <t>G21</t>
  </si>
  <si>
    <t>C24</t>
  </si>
  <si>
    <t>All Co-Fin data</t>
  </si>
  <si>
    <t>D28:M35</t>
  </si>
  <si>
    <t>Gender</t>
  </si>
  <si>
    <t>E15</t>
  </si>
  <si>
    <t>B10</t>
  </si>
  <si>
    <t>B28</t>
  </si>
  <si>
    <t xml:space="preserve">Results Oriented Annual Report (ROAR)  </t>
  </si>
  <si>
    <t>Overview of Development Trends</t>
  </si>
  <si>
    <t>C16:I636</t>
  </si>
  <si>
    <t>E34</t>
  </si>
  <si>
    <t>E47</t>
  </si>
  <si>
    <t>E49</t>
  </si>
  <si>
    <t>E50</t>
  </si>
  <si>
    <t>E51</t>
  </si>
  <si>
    <t>E52</t>
  </si>
  <si>
    <t>E53</t>
  </si>
  <si>
    <t>E65</t>
  </si>
  <si>
    <t>F70</t>
  </si>
  <si>
    <t>F71</t>
  </si>
  <si>
    <t>F74</t>
  </si>
  <si>
    <t>F75</t>
  </si>
  <si>
    <t>F76</t>
  </si>
  <si>
    <t>F77</t>
  </si>
  <si>
    <t>F78</t>
  </si>
  <si>
    <t>F79</t>
  </si>
  <si>
    <t>F82</t>
  </si>
  <si>
    <t>F83</t>
  </si>
  <si>
    <t>F84</t>
  </si>
  <si>
    <t>F85</t>
  </si>
  <si>
    <t>F86</t>
  </si>
  <si>
    <t>E90</t>
  </si>
  <si>
    <t>E95</t>
  </si>
  <si>
    <t>E96</t>
  </si>
  <si>
    <t>E99</t>
  </si>
  <si>
    <t>E100</t>
  </si>
  <si>
    <t>E103</t>
  </si>
  <si>
    <t>E104</t>
  </si>
  <si>
    <t>E107</t>
  </si>
  <si>
    <t>E108</t>
  </si>
  <si>
    <t>H15</t>
  </si>
  <si>
    <t>H21</t>
  </si>
  <si>
    <t>G24</t>
  </si>
  <si>
    <t>H24</t>
  </si>
  <si>
    <t>G27</t>
  </si>
  <si>
    <t>H27</t>
  </si>
  <si>
    <t>G30</t>
  </si>
  <si>
    <t>H30</t>
  </si>
  <si>
    <t>D13</t>
  </si>
  <si>
    <t>D16:D214</t>
  </si>
  <si>
    <t>E34:F36</t>
  </si>
  <si>
    <t>Text</t>
  </si>
  <si>
    <t>Number</t>
  </si>
  <si>
    <t>DataCellAddress</t>
  </si>
  <si>
    <t>Civil Society Organisations/NGOs</t>
  </si>
  <si>
    <t>Indigenous Peoples</t>
  </si>
  <si>
    <t>GEF Small Grants Programme</t>
  </si>
  <si>
    <t>Please list the most recent year in which the project reported changes in its APR/PIR.</t>
  </si>
  <si>
    <t>Does the project have additional changes to report in the current reporting period?</t>
  </si>
  <si>
    <t xml:space="preserve">Please highlight specific examples of South-South cooperation </t>
  </si>
  <si>
    <t>Has the project completed a mid-term evaluation in this reporting period?</t>
  </si>
  <si>
    <t xml:space="preserve">           If yes, please summarize the actions taken to address the recommendations provided in the MTE? (1000 words)</t>
  </si>
  <si>
    <t>Has the project completed a final evaluation in this reporting period?</t>
  </si>
  <si>
    <t xml:space="preserve">                    If yes, please summarize the actions taken to address the recommendations provided in the FE? (1000 words)</t>
  </si>
  <si>
    <t>For all projects, whether implemented by the NGO or not, outline the value added contribution NGO have made to achieving the results of the project. (200 words only)</t>
  </si>
  <si>
    <t>Lesson learned from working with private sector. (200 words)</t>
  </si>
  <si>
    <t>Please explain how this project has been better able to achieve its environmental objective by addressing the differences in the roles and needs of women and men.  If the project has had other impacts related to gender, please include these as well. (200 words)</t>
  </si>
  <si>
    <t>Do you recommend this project as best practice in addressing gender equality and empowerment in environment or energy projects?</t>
  </si>
  <si>
    <t>If yes, why? (200 words)</t>
  </si>
  <si>
    <t>If you have any comments to clarify these quantifiable indicators, please note them here:  (200 words)</t>
  </si>
  <si>
    <t xml:space="preserve">Overall Rating of the project in the final evaluation by the project evaluator: </t>
  </si>
  <si>
    <t>Date:</t>
  </si>
  <si>
    <t>DO!C</t>
  </si>
  <si>
    <t>Outcome 11</t>
  </si>
  <si>
    <t>Outcome 12</t>
  </si>
  <si>
    <t>Outcome 13</t>
  </si>
  <si>
    <t>Outcome 14</t>
  </si>
  <si>
    <t>Outcome 15</t>
  </si>
  <si>
    <t>Outcome 16</t>
  </si>
  <si>
    <t>Outcome 17</t>
  </si>
  <si>
    <t>Outcome 18</t>
  </si>
  <si>
    <t>Outcome 19</t>
  </si>
  <si>
    <t>Outcome 20</t>
  </si>
  <si>
    <t>Outcome 21</t>
  </si>
  <si>
    <t>Outcome 22</t>
  </si>
  <si>
    <t>Outcome 23</t>
  </si>
  <si>
    <t>Outcome 24</t>
  </si>
  <si>
    <t>Outcome 25</t>
  </si>
  <si>
    <t>Outcome 26</t>
  </si>
  <si>
    <t>Outcome 27</t>
  </si>
  <si>
    <t>Outcome 28</t>
  </si>
  <si>
    <t>Outcome 29</t>
  </si>
  <si>
    <t>Outcome 30</t>
  </si>
  <si>
    <t>Outcome 31</t>
  </si>
  <si>
    <t>Outcome 32</t>
  </si>
  <si>
    <t>Outcome 33</t>
  </si>
  <si>
    <t>Outcome 34</t>
  </si>
  <si>
    <t>Outcome 35</t>
  </si>
  <si>
    <t>Outcome 36</t>
  </si>
  <si>
    <t>Outcome 37</t>
  </si>
  <si>
    <t>Outcome 38</t>
  </si>
  <si>
    <t>Outcome 39</t>
  </si>
  <si>
    <t>Outcome 40</t>
  </si>
  <si>
    <t>Papua New Guinea</t>
  </si>
  <si>
    <t>Sri Lanka</t>
  </si>
  <si>
    <t>Republic of Korea</t>
  </si>
  <si>
    <t>(in months)</t>
  </si>
  <si>
    <t>(including the Private Sector)</t>
  </si>
  <si>
    <t>Reports</t>
  </si>
  <si>
    <t>GEF-2</t>
  </si>
  <si>
    <t>GEF-1</t>
  </si>
  <si>
    <t>GEF-pilot phase</t>
  </si>
  <si>
    <t>Latvia</t>
  </si>
  <si>
    <t>Lesotho</t>
  </si>
  <si>
    <t>Lithuania</t>
  </si>
  <si>
    <t>Madagascar</t>
  </si>
  <si>
    <t>Malawi</t>
  </si>
  <si>
    <t>Malaysia</t>
  </si>
  <si>
    <t>Maldives</t>
  </si>
  <si>
    <t>Overall Lessons Learned</t>
  </si>
  <si>
    <t>Institutional Results on Gender Equality</t>
  </si>
  <si>
    <t>If yes, please explain. (500 words)</t>
  </si>
  <si>
    <t>Has this project significantly changed national policy of any kind?</t>
  </si>
  <si>
    <t>Afghanistan</t>
  </si>
  <si>
    <t>Andorra</t>
  </si>
  <si>
    <t>Angola</t>
  </si>
  <si>
    <t>Antigua and Barbuda</t>
  </si>
  <si>
    <t>Azerbaijan</t>
  </si>
  <si>
    <t>Bahamas</t>
  </si>
  <si>
    <t>Bahrain</t>
  </si>
  <si>
    <t>Barbados</t>
  </si>
  <si>
    <t>Benin</t>
  </si>
  <si>
    <t>Rating of Progress Towards Meeting Development Objective (DO)</t>
  </si>
  <si>
    <t>Highly Satisfactory (HS)</t>
  </si>
  <si>
    <t>Satisfactory (S)</t>
  </si>
  <si>
    <t>Marginally Satisfactory (MS)</t>
  </si>
  <si>
    <t>Marginally Unsatisfactory (MU)</t>
  </si>
  <si>
    <t>Unsatisfactory (U)</t>
  </si>
  <si>
    <t>Highly Unsatisfactory (U)</t>
  </si>
  <si>
    <t>If applicable, please indicate the number jobs[11] created by the project that are held by women</t>
  </si>
  <si>
    <t>If applicable, please indicate the number jobs[11] created by the project that are held by men</t>
  </si>
  <si>
    <t>SheetName</t>
  </si>
  <si>
    <t>VerificationCell</t>
  </si>
  <si>
    <t>VerificationText</t>
  </si>
  <si>
    <t>Desc</t>
  </si>
  <si>
    <t>DataTitle</t>
  </si>
  <si>
    <t>Formula</t>
  </si>
  <si>
    <t>BasicData</t>
  </si>
  <si>
    <t>D12</t>
  </si>
  <si>
    <t>E12</t>
  </si>
  <si>
    <t>text</t>
  </si>
  <si>
    <t>Official Project Title</t>
  </si>
  <si>
    <t>D18</t>
  </si>
  <si>
    <t>E18</t>
  </si>
  <si>
    <t>D20</t>
  </si>
  <si>
    <t>E20</t>
  </si>
  <si>
    <t>number</t>
  </si>
  <si>
    <t>PIMS #</t>
  </si>
  <si>
    <t>D21</t>
  </si>
  <si>
    <t>E21</t>
  </si>
  <si>
    <t>Atlas Award #</t>
  </si>
  <si>
    <t>D22</t>
  </si>
  <si>
    <t>E22</t>
  </si>
  <si>
    <t>Atlas Project ID#</t>
  </si>
  <si>
    <t>D23</t>
  </si>
  <si>
    <t>E23</t>
  </si>
  <si>
    <t>dropdown</t>
  </si>
  <si>
    <t xml:space="preserve">Project Type </t>
  </si>
  <si>
    <t>D24</t>
  </si>
  <si>
    <t>E24</t>
  </si>
  <si>
    <t>Other Countries</t>
  </si>
  <si>
    <t>E25</t>
  </si>
  <si>
    <t>E26</t>
  </si>
  <si>
    <t>E27</t>
  </si>
  <si>
    <t>E28</t>
  </si>
  <si>
    <t>D30</t>
  </si>
  <si>
    <t>E30</t>
  </si>
  <si>
    <t xml:space="preserve">Focal Area </t>
  </si>
  <si>
    <t>D31</t>
  </si>
  <si>
    <t>E31</t>
  </si>
  <si>
    <t>GEF-4</t>
  </si>
  <si>
    <t>D32</t>
  </si>
  <si>
    <t>E32</t>
  </si>
  <si>
    <t>GEF-3</t>
  </si>
  <si>
    <t>E35</t>
  </si>
  <si>
    <t>F35</t>
  </si>
  <si>
    <t>date</t>
  </si>
  <si>
    <t>E36</t>
  </si>
  <si>
    <t>F36</t>
  </si>
  <si>
    <t>GEF CEO endorsement/</t>
  </si>
  <si>
    <t>E37</t>
  </si>
  <si>
    <t>F37</t>
  </si>
  <si>
    <t>E38</t>
  </si>
  <si>
    <t>F38</t>
  </si>
  <si>
    <t>Mauritius</t>
  </si>
  <si>
    <t>Mongolia</t>
  </si>
  <si>
    <t>Morocco</t>
  </si>
  <si>
    <t>Namibia</t>
  </si>
  <si>
    <t>Nepal</t>
  </si>
  <si>
    <t>Nicaragua</t>
  </si>
  <si>
    <t>Paraguay</t>
  </si>
  <si>
    <t>Philippines</t>
  </si>
  <si>
    <t>Poland</t>
  </si>
  <si>
    <t>Romania</t>
  </si>
  <si>
    <t>Rwanda</t>
  </si>
  <si>
    <t>Tajikistan</t>
  </si>
  <si>
    <t>Thailand</t>
  </si>
  <si>
    <t>Turkmenistan</t>
  </si>
  <si>
    <t>Ukraine</t>
  </si>
  <si>
    <t>Uruguay</t>
  </si>
  <si>
    <t>Uzbekistan</t>
  </si>
  <si>
    <t>Climate Change Mitigation</t>
  </si>
  <si>
    <t>International Waters</t>
  </si>
  <si>
    <t>Land Degradation</t>
  </si>
  <si>
    <t>POP</t>
  </si>
  <si>
    <t>GEF 4 Focal Areas</t>
  </si>
  <si>
    <t>Description</t>
  </si>
  <si>
    <t>Outcome 6</t>
  </si>
  <si>
    <t>RTA</t>
  </si>
  <si>
    <t>Country Office</t>
  </si>
  <si>
    <t>DO</t>
  </si>
  <si>
    <t>PR</t>
  </si>
  <si>
    <t>Is the NGO affiliated with an international NGO:</t>
  </si>
  <si>
    <t>Private Sector</t>
  </si>
  <si>
    <t>Cape Verde</t>
  </si>
  <si>
    <t>Outcome 7</t>
  </si>
  <si>
    <t>Outcome 8</t>
  </si>
  <si>
    <t>Outcome 9</t>
  </si>
  <si>
    <t>Outcome 10</t>
  </si>
  <si>
    <t>Peru</t>
  </si>
  <si>
    <t>FP</t>
  </si>
  <si>
    <t/>
  </si>
  <si>
    <t>Total</t>
  </si>
  <si>
    <t>Financial Instrument</t>
  </si>
  <si>
    <t>End of Project Situation</t>
  </si>
  <si>
    <t>Good Practice in this reporting period</t>
  </si>
  <si>
    <t>Co financing</t>
  </si>
  <si>
    <t>MS – Marginally Satisfactory</t>
  </si>
  <si>
    <t>PROGRESS TOWARD DEVELOPMENT OBJECTIVES</t>
  </si>
  <si>
    <t xml:space="preserve">Overall Rating of project progress toward meeting objectives: </t>
  </si>
  <si>
    <t>Briefly Describe the Change and the Reason for that Change</t>
  </si>
  <si>
    <t>Public Relations</t>
  </si>
  <si>
    <t>All projects must complete this section. Please enter “N/A” in cells that are not applicable to your project.</t>
  </si>
  <si>
    <t>If yes, what is the name of the company or companies?</t>
  </si>
  <si>
    <t>If yes, please list the communities that the project is working with (200 words)</t>
  </si>
  <si>
    <t xml:space="preserve">Has a management response been prepared and uploaded with the TE to PIMS/UNDP ERC? </t>
  </si>
  <si>
    <t xml:space="preserve">Total GEF disbursement as of June 30, 2010: </t>
  </si>
  <si>
    <t>Please use following comment box to highlight any other significant results that are not addressed in the DO and IP tabs. (200 words)</t>
  </si>
  <si>
    <t>List the dates of site visits by CO staff to the project in this reporting period. (200 words)</t>
  </si>
  <si>
    <t xml:space="preserve">If the Mid-term Review was not finalized this reporting period, has it already been completed or when will the Mid-term Review take place? </t>
  </si>
  <si>
    <t>If the Terminal Evaluation was not finalized this reporting period, has it already been completed or when will the terminal evaluation take place?</t>
  </si>
  <si>
    <t>Project Implementing Partner (mandatory)</t>
  </si>
  <si>
    <t>Other Partners (e.g. UNOPS, UNEP, UNIDO…)</t>
  </si>
  <si>
    <t>Bolivia (Plurinational State of)</t>
  </si>
  <si>
    <t>Bosnia and Herzegovina</t>
  </si>
  <si>
    <t>Brunei Darussalam</t>
  </si>
  <si>
    <t>Burkina Faso</t>
  </si>
  <si>
    <t>Burundi</t>
  </si>
  <si>
    <t>Cameroon</t>
  </si>
  <si>
    <t>Central African Republic</t>
  </si>
  <si>
    <t>Colombia</t>
  </si>
  <si>
    <t>Comoros</t>
  </si>
  <si>
    <t>Congo</t>
  </si>
  <si>
    <t>Côte D'Ivoire</t>
  </si>
  <si>
    <t>Cyprus</t>
  </si>
  <si>
    <t>Democratic People's Republic of Korea</t>
  </si>
  <si>
    <t>Democratic Republic of the Congo</t>
  </si>
  <si>
    <t>Djibouti</t>
  </si>
  <si>
    <t>Dominica</t>
  </si>
  <si>
    <t>El Salvador</t>
  </si>
  <si>
    <t>Equatoral Guinea</t>
  </si>
  <si>
    <t>Estonia</t>
  </si>
  <si>
    <t>Ethiopia</t>
  </si>
  <si>
    <t>Fiji</t>
  </si>
  <si>
    <t>Gabon</t>
  </si>
  <si>
    <t>Gambia</t>
  </si>
  <si>
    <t>Grenada</t>
  </si>
  <si>
    <t>Guinea Bissau</t>
  </si>
  <si>
    <t>Guyana</t>
  </si>
  <si>
    <t>Haiti</t>
  </si>
  <si>
    <t>Iceland</t>
  </si>
  <si>
    <t>6: Promoting the adoption of renewable energy by removing barriers and reducing implementation costs</t>
  </si>
  <si>
    <t>7: Reducing the long-term costs of low greenhouse gas emitting energy technologies</t>
  </si>
  <si>
    <t>11:  Promoting environmentally sustainable transport</t>
  </si>
  <si>
    <t>8: Waterbody based operational program</t>
  </si>
  <si>
    <t>9: Integrated Land and Water multiple focal area</t>
  </si>
  <si>
    <t>10: Contaminants based operational program</t>
  </si>
  <si>
    <t>12: Integrated Ecosystem Management</t>
  </si>
  <si>
    <t>14: Persistent Organic Pollutants</t>
  </si>
  <si>
    <t>15: Sustainable Land Management</t>
  </si>
  <si>
    <t xml:space="preserve">Has a management response been prepared and uploaded with the MTE to PIMS/UNDP ERC? </t>
  </si>
  <si>
    <t>List maximum 4 key outputs delivered this reporting period only.</t>
  </si>
  <si>
    <t>F59</t>
  </si>
  <si>
    <t>E60</t>
  </si>
  <si>
    <t>F60</t>
  </si>
  <si>
    <t>D63</t>
  </si>
  <si>
    <t>E64</t>
  </si>
  <si>
    <t>D65</t>
  </si>
  <si>
    <t>E66</t>
  </si>
  <si>
    <t>D70</t>
  </si>
  <si>
    <t>E70</t>
  </si>
  <si>
    <t>D71</t>
  </si>
  <si>
    <t>E71</t>
  </si>
  <si>
    <t>D72</t>
  </si>
  <si>
    <t>E72</t>
  </si>
  <si>
    <t>D74</t>
  </si>
  <si>
    <t>E74</t>
  </si>
  <si>
    <t>D75</t>
  </si>
  <si>
    <t>E75</t>
  </si>
  <si>
    <t>D76</t>
  </si>
  <si>
    <t>E76</t>
  </si>
  <si>
    <t>D78</t>
  </si>
  <si>
    <t>E78</t>
  </si>
  <si>
    <t>D79</t>
  </si>
  <si>
    <t>E79</t>
  </si>
  <si>
    <t>D80</t>
  </si>
  <si>
    <t>E80</t>
  </si>
  <si>
    <t>C14</t>
  </si>
  <si>
    <t>D14</t>
  </si>
  <si>
    <t>C16</t>
  </si>
  <si>
    <t>D16</t>
  </si>
  <si>
    <t>C17</t>
  </si>
  <si>
    <t>D17</t>
  </si>
  <si>
    <t>C19</t>
  </si>
  <si>
    <t>D19</t>
  </si>
  <si>
    <t>C20</t>
  </si>
  <si>
    <t>C21</t>
  </si>
  <si>
    <t>C22</t>
  </si>
  <si>
    <t>C25</t>
  </si>
  <si>
    <t>D25</t>
  </si>
  <si>
    <t>C26</t>
  </si>
  <si>
    <t>D26</t>
  </si>
  <si>
    <t>C27</t>
  </si>
  <si>
    <t>C28</t>
  </si>
  <si>
    <t>C30</t>
  </si>
  <si>
    <t>General Comment (500 words)</t>
  </si>
  <si>
    <t>C31</t>
  </si>
  <si>
    <t>B33</t>
  </si>
  <si>
    <t>C33</t>
  </si>
  <si>
    <t>B34</t>
  </si>
  <si>
    <t>C34</t>
  </si>
  <si>
    <t>B35</t>
  </si>
  <si>
    <t>C35</t>
  </si>
  <si>
    <t>Date</t>
  </si>
  <si>
    <t>UNDP CO</t>
  </si>
  <si>
    <t>C12</t>
  </si>
  <si>
    <t>C13</t>
  </si>
  <si>
    <t>C15</t>
  </si>
  <si>
    <t>C18</t>
  </si>
  <si>
    <t>B21</t>
  </si>
  <si>
    <t>B22</t>
  </si>
  <si>
    <t>B23</t>
  </si>
  <si>
    <t>C23</t>
  </si>
  <si>
    <t>B14</t>
  </si>
  <si>
    <t>All DO data</t>
  </si>
  <si>
    <t>D436</t>
  </si>
  <si>
    <t>C14:H434</t>
  </si>
  <si>
    <t>All</t>
  </si>
  <si>
    <t>All DORating data</t>
  </si>
  <si>
    <t>D14:G18</t>
  </si>
  <si>
    <t>DOActionPlan</t>
  </si>
  <si>
    <t>C14:D19</t>
  </si>
  <si>
    <t>All DOActionPlan data</t>
  </si>
  <si>
    <t>E14:E19</t>
  </si>
  <si>
    <t>All DOActionPlan data dates</t>
  </si>
  <si>
    <t>All IP data</t>
  </si>
  <si>
    <t>C248</t>
  </si>
  <si>
    <t>D14:D253</t>
  </si>
  <si>
    <t>IPActionPlan</t>
  </si>
  <si>
    <t>All IPActionPlan data</t>
  </si>
  <si>
    <t>All IPActionPlan dates</t>
  </si>
  <si>
    <t>CriticalRisk</t>
  </si>
  <si>
    <t>C14:F20</t>
  </si>
  <si>
    <t>All Risk data</t>
  </si>
  <si>
    <t>Adjustments</t>
  </si>
  <si>
    <t>E13</t>
  </si>
  <si>
    <t>E14</t>
  </si>
  <si>
    <t>E17:F19</t>
  </si>
  <si>
    <t>Adjustments data</t>
  </si>
  <si>
    <t>E27:G29</t>
  </si>
  <si>
    <t>All Finance data</t>
  </si>
  <si>
    <t>Finance Comment</t>
  </si>
  <si>
    <t>E17</t>
  </si>
  <si>
    <t>F17:J49</t>
  </si>
  <si>
    <t>All Procurement data</t>
  </si>
  <si>
    <t>AddFin</t>
  </si>
  <si>
    <t>C15:J18</t>
  </si>
  <si>
    <t>All AddFin data</t>
  </si>
  <si>
    <t>E24:J28</t>
  </si>
  <si>
    <t>C34:F39</t>
  </si>
  <si>
    <t>B43</t>
  </si>
  <si>
    <t>D46</t>
  </si>
  <si>
    <t>AddFin Comment</t>
  </si>
  <si>
    <t>Have additional resources that were not included in the project documents as co-financing been realized since project document signature?  If so, how much?</t>
  </si>
  <si>
    <t>Estimated cumulative leveraged resources as of 30 June 2011.</t>
  </si>
  <si>
    <t xml:space="preserve">Does the project provide funds to other Financial Instruments? </t>
  </si>
  <si>
    <t>Financial information:  cumulative from project start to June 30 2011</t>
  </si>
  <si>
    <t>Communications and KM</t>
  </si>
  <si>
    <t>Please complete the 3 sections of this tab.</t>
  </si>
  <si>
    <t>Tell the Story of Your Project and What has been Achieved this Reporting Period</t>
  </si>
  <si>
    <t>Adaptive Management this Reporting Period</t>
  </si>
  <si>
    <t>This text will be used for internal knowledge management in the respective technical team and region.</t>
  </si>
  <si>
    <t>The project will demonstrate practical methods of protected area management that effectively conserve biodiversity and protect the interests of local communities while supporting the consolidation of an enabling environment that will facilitate replication throughout the country. In order to achieve this objective, the project will produce three outcomes: (i) Policies, legislation and institutional systems are in place that allow for the wise selection and effective operation of protected areas that conserve globally significant biodiversity; (ii) Effective techniques for PA management and biodiversity conservation have been demonstrated at three sites totaling approximately 60,000 ha. and are available for replication, and; (iii) Sustainable use of natural resources in and around protected areas has been demonstrated through the development and implementation of a program for alternative sustainable livelihoods and community resource management.</t>
  </si>
  <si>
    <t>After entering data to this APR/PIR template is completed, you can click one of the following buttons to create reports in Microsoft Word format:
a. UNDP Success Stories
b. UNDP ROAR
c. APR/PIR Report</t>
  </si>
  <si>
    <t>For rating definitions please see bottom of page.</t>
  </si>
  <si>
    <t>2008 Rating</t>
  </si>
  <si>
    <t>2009 Rating</t>
  </si>
  <si>
    <t>2011 Rating</t>
  </si>
  <si>
    <t>Lesson learned from working with NGOs. (200 words)</t>
  </si>
  <si>
    <t xml:space="preserve"> If yes, please outline the activities with indigenous communities. (200 words)</t>
  </si>
  <si>
    <t>IP</t>
  </si>
  <si>
    <t>Finance</t>
  </si>
  <si>
    <t>Procurement</t>
  </si>
  <si>
    <t>Please report any adjustments made to the project strategy, as reflected in the logical framework matrix, since the Project Document signature</t>
  </si>
  <si>
    <t>Cuba</t>
  </si>
  <si>
    <t>Good</t>
  </si>
  <si>
    <t>Slovakia</t>
  </si>
  <si>
    <t>Belgium</t>
  </si>
  <si>
    <t>Canada</t>
  </si>
  <si>
    <t>China</t>
  </si>
  <si>
    <t>Czech Republic</t>
  </si>
  <si>
    <t>Denmark</t>
  </si>
  <si>
    <t>Finland</t>
  </si>
  <si>
    <t>France</t>
  </si>
  <si>
    <t>Germany</t>
  </si>
  <si>
    <t>Greece</t>
  </si>
  <si>
    <t>India</t>
  </si>
  <si>
    <t>Ireland</t>
  </si>
  <si>
    <t>Italy</t>
  </si>
  <si>
    <t>Japan</t>
  </si>
  <si>
    <t>Luxembourg</t>
  </si>
  <si>
    <t>Mexico</t>
  </si>
  <si>
    <t>Netherlands</t>
  </si>
  <si>
    <t>New Zealand</t>
  </si>
  <si>
    <t>Nigeria</t>
  </si>
  <si>
    <t>Norway</t>
  </si>
  <si>
    <t>Pakistan</t>
  </si>
  <si>
    <t>Slovenia</t>
  </si>
  <si>
    <t>South Africa</t>
  </si>
  <si>
    <t>Spain</t>
  </si>
  <si>
    <t>Sweden</t>
  </si>
  <si>
    <t>Switzerland</t>
  </si>
  <si>
    <t>Turkey</t>
  </si>
  <si>
    <t>MSP</t>
  </si>
  <si>
    <t xml:space="preserve">GEF Focal Area: </t>
  </si>
  <si>
    <t xml:space="preserve">GEF 2 / 3 Operational Programme: </t>
  </si>
  <si>
    <t>May</t>
  </si>
  <si>
    <t>Countries</t>
  </si>
  <si>
    <t xml:space="preserve">Is this the Final/Terminal APR/PIR? Select one: </t>
  </si>
  <si>
    <t>Project Supervision:</t>
  </si>
  <si>
    <t xml:space="preserve">Project milestones and timeframe: </t>
  </si>
  <si>
    <t xml:space="preserve">Project Evaluation: </t>
  </si>
  <si>
    <t xml:space="preserve">Planned date of Final Evaluation: </t>
  </si>
  <si>
    <t xml:space="preserve">Planned date of Mid Term Evaluation: </t>
  </si>
  <si>
    <t xml:space="preserve">Overall Rating of the project in the evaluation by the project evaluator: </t>
  </si>
  <si>
    <t xml:space="preserve">Project documentation and information:  </t>
  </si>
  <si>
    <t>Israel</t>
  </si>
  <si>
    <t>Jamaica</t>
  </si>
  <si>
    <t>Kiribati</t>
  </si>
  <si>
    <t>Lao People’s Democratic Republic</t>
  </si>
  <si>
    <t>Liberia</t>
  </si>
  <si>
    <t>Libyan Arab Jamahiriya</t>
  </si>
  <si>
    <t>Liechtenstein</t>
  </si>
  <si>
    <t>Mali</t>
  </si>
  <si>
    <t>Malta</t>
  </si>
  <si>
    <t>Marshall Islands</t>
  </si>
  <si>
    <t>Mauritania</t>
  </si>
  <si>
    <t>Micronesia, Federated States of</t>
  </si>
  <si>
    <t>Monaco</t>
  </si>
  <si>
    <t>Myanmar</t>
  </si>
  <si>
    <t>Nauru</t>
  </si>
  <si>
    <t>Oman</t>
  </si>
  <si>
    <t>Palau</t>
  </si>
  <si>
    <t>Panama</t>
  </si>
  <si>
    <t>Qatar</t>
  </si>
  <si>
    <t>Republic of Moldova</t>
  </si>
  <si>
    <t>Russian Federation</t>
  </si>
  <si>
    <t>Saint Kitts and Nevis</t>
  </si>
  <si>
    <t>Saint Lucia</t>
  </si>
  <si>
    <t>Saint Vincent and the Grenadines</t>
  </si>
  <si>
    <t>Samoa</t>
  </si>
  <si>
    <t>San Marino</t>
  </si>
  <si>
    <t>Sao Tome and Principe</t>
  </si>
  <si>
    <t>Saudi Arabia</t>
  </si>
  <si>
    <t>Serbia</t>
  </si>
  <si>
    <t>Sierra Leone</t>
  </si>
  <si>
    <t>Singapore</t>
  </si>
  <si>
    <t>Solomon Islands</t>
  </si>
  <si>
    <t>Somalia</t>
  </si>
  <si>
    <t>Sudan</t>
  </si>
  <si>
    <t>Suriname</t>
  </si>
  <si>
    <t>Swaziland</t>
  </si>
  <si>
    <t>Syrian Arab Republic</t>
  </si>
  <si>
    <t>The former Yugoslav Republic of Macedonia</t>
  </si>
  <si>
    <t>Timor-Leste</t>
  </si>
  <si>
    <t>Togo</t>
  </si>
  <si>
    <t>Tonga</t>
  </si>
  <si>
    <t>Trinidad and Tobago</t>
  </si>
  <si>
    <t>Tuvalu</t>
  </si>
  <si>
    <t>United Arab Emirates</t>
  </si>
  <si>
    <t>United Kingdom of Great Britain and Northern Ireland</t>
  </si>
  <si>
    <t>United Republic of Tanzania</t>
  </si>
  <si>
    <t>United States of America</t>
  </si>
  <si>
    <t>Venezuela, Bolivarian Republic of</t>
  </si>
  <si>
    <t>Yemen</t>
  </si>
  <si>
    <t xml:space="preserve">Date of First Disbursement[1]: </t>
  </si>
  <si>
    <t xml:space="preserve">Revised Planned[2] Closing Date: </t>
  </si>
  <si>
    <t xml:space="preserve">Actual date of operational closure in ATLAS (if applicable) </t>
  </si>
  <si>
    <t xml:space="preserve">Actual date of financial closure in ATLAS (if applicable) </t>
  </si>
  <si>
    <t xml:space="preserve">Planned date of operation closure in Atlas </t>
  </si>
  <si>
    <t xml:space="preserve">Date(s) of project steering committee meetings during reporting period: </t>
  </si>
  <si>
    <t xml:space="preserve">Actual date MTE carried out (if applicable): </t>
  </si>
  <si>
    <t xml:space="preserve">Actual date FE carried out (if applicable): </t>
  </si>
  <si>
    <t xml:space="preserve">Date: </t>
  </si>
  <si>
    <t>Should we publish or otherwise profile this project using the text found in the summary of progress made in the PR tab?</t>
  </si>
  <si>
    <t>The mandatory UNDP gender marker requires that each output project in ATLAS be rated for gender relevance.  What rating was entered for this project?</t>
  </si>
  <si>
    <t>2010 Rating</t>
  </si>
  <si>
    <t>Total for Project 2010</t>
  </si>
  <si>
    <t>Partnerships</t>
  </si>
  <si>
    <t>CSO/NGO</t>
  </si>
  <si>
    <t>Other Partnerships</t>
  </si>
  <si>
    <t>Is this project implemented by an NGO rather than a government agency?</t>
  </si>
  <si>
    <t>What is the name of the NGO?</t>
  </si>
  <si>
    <t>If yes, what is the name of the international NGO?</t>
  </si>
  <si>
    <t>Is the project undertaking joint activities with the private sector where the private sector is operating on an in-kind or no-charge basis?</t>
  </si>
  <si>
    <t>If yes, which of these companies is a signatory of the UN Global Compact</t>
  </si>
  <si>
    <t>Does this project work with indigenous communities?</t>
  </si>
  <si>
    <t>Please indicate total number of full-time project staff that are women</t>
  </si>
  <si>
    <t>Please indicate total number of full-time project staff that are men</t>
  </si>
  <si>
    <t xml:space="preserve">Project Summary: </t>
  </si>
  <si>
    <t xml:space="preserve">Official Project Title: </t>
  </si>
  <si>
    <t xml:space="preserve">PIMS Number: </t>
  </si>
  <si>
    <t xml:space="preserve">Atlas Award Number: </t>
  </si>
  <si>
    <t xml:space="preserve">Atlas Project Number (s): </t>
  </si>
  <si>
    <t xml:space="preserve">Project Type:  </t>
  </si>
  <si>
    <t>Australia</t>
  </si>
  <si>
    <t>Austria</t>
  </si>
  <si>
    <t>Adjustments to Project Strategy</t>
  </si>
  <si>
    <t>Portugal</t>
  </si>
  <si>
    <t>Other</t>
  </si>
  <si>
    <t>Kuwait</t>
  </si>
  <si>
    <t>Lebanon</t>
  </si>
  <si>
    <t>Tunisia</t>
  </si>
  <si>
    <t>Montenegro</t>
  </si>
  <si>
    <t>Kyrgyzstan</t>
  </si>
  <si>
    <t>Niger</t>
  </si>
  <si>
    <t>Senegal</t>
  </si>
  <si>
    <t>Seychelles</t>
  </si>
  <si>
    <t>Uganda</t>
  </si>
  <si>
    <t>Indonesia</t>
  </si>
  <si>
    <t>Mozambique</t>
  </si>
  <si>
    <t>Albania</t>
  </si>
  <si>
    <t>DORating</t>
  </si>
  <si>
    <t>IPRating</t>
  </si>
  <si>
    <t>Overall Rating</t>
  </si>
  <si>
    <t>Overall APR/PIR Objective and Implementation Rating</t>
  </si>
  <si>
    <t># Critical risks</t>
  </si>
  <si>
    <t>Overall Risk Rating</t>
  </si>
  <si>
    <t>Low</t>
  </si>
  <si>
    <t>Moderate</t>
  </si>
  <si>
    <t>Substantial</t>
  </si>
  <si>
    <t>High</t>
  </si>
  <si>
    <t>Count of Critical Risk</t>
  </si>
  <si>
    <t>Context</t>
  </si>
  <si>
    <t>Results</t>
  </si>
  <si>
    <t>Partners</t>
  </si>
  <si>
    <t>For More Information Contact</t>
  </si>
  <si>
    <t>Related Links</t>
  </si>
  <si>
    <t>General Guidance</t>
  </si>
  <si>
    <t>EA</t>
  </si>
  <si>
    <t xml:space="preserve">GEF CEO endorsement/approval date: </t>
  </si>
  <si>
    <t>Add comments related to the gender marker here if necessary. (200 words)</t>
  </si>
  <si>
    <t>Add other comments here that have not entered elsewhere in the APR/PIR.  Please do not repeat statements made elsewhere.  (200 words)</t>
  </si>
  <si>
    <t>Progress Towards Meeting Development Objective (DO)</t>
  </si>
  <si>
    <t>Level at 30 June 2010</t>
  </si>
  <si>
    <t>E20:G24</t>
  </si>
  <si>
    <t>E29</t>
  </si>
  <si>
    <t>E33</t>
  </si>
  <si>
    <t>E39</t>
  </si>
  <si>
    <t>F39</t>
  </si>
  <si>
    <t>E40</t>
  </si>
  <si>
    <t>F40</t>
  </si>
  <si>
    <t>E41</t>
  </si>
  <si>
    <t>F41</t>
  </si>
  <si>
    <t>E42</t>
  </si>
  <si>
    <t>F42</t>
  </si>
  <si>
    <t>Actual date of operational</t>
  </si>
  <si>
    <t>E43</t>
  </si>
  <si>
    <t>F43</t>
  </si>
  <si>
    <t>Planned date of operation</t>
  </si>
  <si>
    <t>E44</t>
  </si>
  <si>
    <t>F44</t>
  </si>
  <si>
    <r>
      <t>Welcome to the 2011 APR/PIR:</t>
    </r>
    <r>
      <rPr>
        <sz val="11"/>
        <color indexed="8"/>
        <rFont val="Calibri"/>
        <family val="2"/>
      </rPr>
      <t xml:space="preserve">  This is the annual opportunity to check whether individual projects will meet their intended objective and outcomes and to adjust strategies where necessary.  
Completing and submitting this APR/PIR on time are </t>
    </r>
    <r>
      <rPr>
        <b/>
        <sz val="11"/>
        <color indexed="8"/>
        <rFont val="Calibri"/>
        <family val="2"/>
      </rPr>
      <t>mandatory requirements</t>
    </r>
    <r>
      <rPr>
        <sz val="11"/>
        <color indexed="8"/>
        <rFont val="Calibri"/>
        <family val="2"/>
      </rPr>
      <t xml:space="preserve"> of the Global Environment Facility (GEF).   Please check with the UNDP Regional Center (RSC or RCU) for specific deadlines.
</t>
    </r>
  </si>
  <si>
    <t>Actual date of financial closure.</t>
  </si>
  <si>
    <t>E45</t>
  </si>
  <si>
    <t>F45</t>
  </si>
  <si>
    <t>Planned date of financial</t>
  </si>
  <si>
    <t>E46</t>
  </si>
  <si>
    <t>F46</t>
  </si>
  <si>
    <t>Is this the Final/Terminal</t>
  </si>
  <si>
    <t>E48</t>
  </si>
  <si>
    <t>F48</t>
  </si>
  <si>
    <t xml:space="preserve">Date(s) of project steering </t>
  </si>
  <si>
    <t>F49</t>
  </si>
  <si>
    <t>F50</t>
  </si>
  <si>
    <t>F51</t>
  </si>
  <si>
    <t>F52</t>
  </si>
  <si>
    <t>E54</t>
  </si>
  <si>
    <t>F54</t>
  </si>
  <si>
    <t>GENDER</t>
  </si>
  <si>
    <t>Actual date MTE carried</t>
  </si>
  <si>
    <t>E55</t>
  </si>
  <si>
    <t>F55</t>
  </si>
  <si>
    <t xml:space="preserve">Planned date of Mid Term </t>
  </si>
  <si>
    <t>E56</t>
  </si>
  <si>
    <t>F56</t>
  </si>
  <si>
    <t xml:space="preserve">Actual date FE carried out </t>
  </si>
  <si>
    <t>E57</t>
  </si>
  <si>
    <t>F57</t>
  </si>
  <si>
    <t>E58</t>
  </si>
  <si>
    <t>F58</t>
  </si>
  <si>
    <r>
      <t>General Comment</t>
    </r>
    <r>
      <rPr>
        <sz val="11"/>
        <color indexed="8"/>
        <rFont val="Calibri"/>
        <family val="2"/>
      </rPr>
      <t xml:space="preserve"> (1200 words). 
</t>
    </r>
    <r>
      <rPr>
        <sz val="11"/>
        <color indexed="43"/>
        <rFont val="Calibri"/>
        <family val="2"/>
      </rPr>
      <t>Please address the following points: 
1. Briefly summarize the context of the project, what problem it was designed to address (i.e. threats to the environment), the long term solution to addressing these threats, and the barriers to addressing the solution.  
2.  Summarize the general progress made so far in removing these barriers.  
3.  If this is the final APR/PIR, please provide your input to the evaluators who will undertake the project terminal evaluation.
4.  Please keep your input to 1200 words.</t>
    </r>
  </si>
  <si>
    <r>
      <t xml:space="preserve">• You must read the GUIDANCE PRESENTATION available on Teamworks before using this 2011 APR/PIR. 
• If a cell has a red corner hover over this to see pop up guidance.
• Please fill in those cells with white background color only.  The cells in blue are pre-loaded for your information only.  
• Please follow the word count indicated by the comment box to estimate the required text length.  The comment box will increase in size as you enter text until the word count is reached. 
• Please follow the guidance in </t>
    </r>
    <r>
      <rPr>
        <sz val="11"/>
        <color indexed="43"/>
        <rFont val="Calibri"/>
        <family val="2"/>
      </rPr>
      <t>yellow</t>
    </r>
    <r>
      <rPr>
        <sz val="11"/>
        <color indexed="8"/>
        <rFont val="Calibri"/>
        <family val="2"/>
      </rPr>
      <t xml:space="preserve"> text when completing the sheet.</t>
    </r>
  </si>
  <si>
    <t>Click "Check Empty tabs and cells in the sheet" to display a list of fields with no data:</t>
  </si>
  <si>
    <t>E67</t>
  </si>
  <si>
    <t>F72</t>
  </si>
  <si>
    <t>F80</t>
  </si>
  <si>
    <t>F87</t>
  </si>
  <si>
    <t>E91</t>
  </si>
  <si>
    <t>E97</t>
  </si>
  <si>
    <t>E101</t>
  </si>
  <si>
    <t>E105</t>
  </si>
  <si>
    <t>E109</t>
  </si>
  <si>
    <r>
      <t xml:space="preserve">Please discuss any of the points above further or provide any other information on the project’s work on gender equality. </t>
    </r>
    <r>
      <rPr>
        <sz val="11"/>
        <color indexed="8"/>
        <rFont val="Calibri"/>
        <family val="2"/>
      </rPr>
      <t xml:space="preserve"> Some points to consider: impact of project on daily workload of women, # of jobs created for women, impact of project on time spent by women in household activities, impact of project on primary school enrolment for girls/boys, increase in women’s income, etc.  Be as specific as possible and provide real numbers (e.g. 100 women farmers participating in sustainable livelihoods programme). </t>
    </r>
  </si>
  <si>
    <t xml:space="preserve">Scope of Project: </t>
  </si>
  <si>
    <t xml:space="preserve">1. Area of natural ecosystems in the productive landscape under improved conservation as a result of modified rural development programmes and initiatives within Honduras.  (Nuevo indicador) Area de bosque latifoliado  determinada con imágenes de satélite del año 2004, 2006, 2008, 2010  </t>
  </si>
  <si>
    <t>14,000 km2  (Nueva Meta) No hay cambio en el área del bosque al final del proyecto</t>
  </si>
  <si>
    <t>23,000 km           (Nueva Meta) 2900 km2 al final del proyecto</t>
  </si>
  <si>
    <t>2. Area with higher protection against land degradation in Honduras as a result of modifications introduced in rural development programmes and initiatives in Honduras.   (Nuevo Indicador) Área con mayor protección contra la degradación de tierras en el Area Piloto Texiguat (APT)</t>
  </si>
  <si>
    <t>3. Number  of rural development projects in Honduras where IEM principles are applied as a result of capacity building in  key  governmental institutions.                                                                   (Nuevo Indicador)  Número de Organizaciones con proyectos vinculados al bosque en el APSP que cuentan con planes de manejo aprobados por AFE-COHDEFOR/ICF</t>
  </si>
  <si>
    <t>8 rural development projects           (Nueva Meta) 7 Organizaciones al final del proyecto</t>
  </si>
  <si>
    <t>4. The staff of major rural development projects in Central  America has access   to   lessons   learnt from the  project  on integrated ecosystem and watershed management.  (Nuevo Indicador) Organizaciones de la región Centroaméricana que reciben información sobre la experiencia del proyecto</t>
  </si>
  <si>
    <t>10 integrated rural development projects and 20 of their staff know and apply lessons learned.       (Nueva Meta) 10 organizaciones proyectos y 20 de sus  especialistas en la región/ pagina web y alimentarla con la información</t>
  </si>
  <si>
    <t>1.1 Aumento en el número de iniciativas de ICF y SAG que facilitan el manejo de cuencas teniendo en cuenta principios de manejo integral de ecosistemas el el APSP y APT.</t>
  </si>
  <si>
    <t>30  iniciativas aumenta al final del proyecto</t>
  </si>
  <si>
    <t>1.2 Aumento en el numero de cooperativas que incorporan criterios de manejo forestal sostenible(cadena de custodia, planes operativos anual, monitoreo satelital  en las áreas de manejo de bosque en el APSP</t>
  </si>
  <si>
    <t>Cinco cooperativas al final del proyecto</t>
  </si>
  <si>
    <t xml:space="preserve">1.3 Aumentos en el nivel de conciencia y capacidad de personal de las cooperativas y personal técnico de ICF en relación los principios de manejo forestal sostenible y manejo de biodiversidad en el APSP. </t>
  </si>
  <si>
    <t>80% de los entrevistados tienen nivel de conciencia.</t>
  </si>
  <si>
    <t>1.4 Número de fincas que están aplicando estándares para la certificación de café que promueva la conservación de la biodiversidad en el APT.</t>
  </si>
  <si>
    <t>100  de las fincas  cafetaleras de Guinope aplican los estándares de certificación.</t>
  </si>
  <si>
    <t>Del año 3 en adelante, ICF- SAG  incluyen consideraciones de MIEC y valores ambientales globales</t>
  </si>
  <si>
    <t xml:space="preserve">2.5 Número de instituciones nacionales ICF-SAG clave, que incluyen principios de manejo forestal sostenible, degradación de tierras y conservación de la biodiversidad. </t>
  </si>
  <si>
    <t>A partir del año 5, por lo menos 2 instrumentos</t>
  </si>
  <si>
    <t>2.6 Número de instrumentos normativos contribuyen a modificar de manera significativa la conservación de ecosistemas y la biodiversidad.</t>
  </si>
  <si>
    <t>2.7 Número de proyectos productivos en ejecución basados en la utilización sostenible de la biodiversidad</t>
  </si>
  <si>
    <t>4 en total (entre las dos áreas piloto), a partir del año 3</t>
  </si>
  <si>
    <t>2.8 Número de comités de micro eléctricas en la áreas piloto que ha fortalecido sus capacidades para la aplicación de pago por servicios ambientales.</t>
  </si>
  <si>
    <t xml:space="preserve">Dos comités </t>
  </si>
  <si>
    <t xml:space="preserve">Resultado 1:  Consideraciones para lograr múltiples beneficios ambientales globales han sido incorporadas de manera efectiva en los procedimientos y las operaciones de los socios </t>
  </si>
  <si>
    <t xml:space="preserve">Objetivos: Se logran beneficios ambientales múltiples en el área total de influencia de los socios, mediante la integración de principios de MIEC en sus procedimientos, después de la demostración, validación y diseminación exitosa de experiencias con este enfoque en dos áreas piloto.
</t>
  </si>
  <si>
    <t>Resultado 2: Ha sido demostrado y validado en dos áreas piloto que el enfoque de integración de principios de MIEC en las operaciones de los socios  produce múltiples beneficios ambientales globales</t>
  </si>
  <si>
    <t>Resultado 3: Se han capturado, documentado y diseminado exitosamente las experiencias aprendidas en las áreas piloto y en las relaciones con las instituciones contraparte, entre una amplia audiencia de agencias que financian actividades de desarrollo y conservación, tanto en Honduras como en el resto de América Central.</t>
  </si>
  <si>
    <t xml:space="preserve">3.1 Instituciones en Honduras y América Central con acceso a herramientas metodológicas para el manejo forestal sostenible de protección a la biodiversidad y degradación de tierras. </t>
  </si>
  <si>
    <t xml:space="preserve">Al final del proyecto: 10 publicaciones para cada área sobre manejo de biodiversidad, degradación de tierras </t>
  </si>
  <si>
    <t xml:space="preserve">3.2 Número de instituciones clave del gobierno ICF-SAG que aplican enfoques de manejo forestal sostenible y energía sostenible integrados al manejo de ecosistemas y cuencas y medidas de mitigación de impacto ambiental </t>
  </si>
  <si>
    <t>Del año 3 en adelante, SAG e ICF aplican enfoque MIEC y principios de protección de biodiversidad.</t>
  </si>
  <si>
    <t xml:space="preserve">El área de intervención del proyecto en Sico Paulaya es de 1600 km2 en paisajes productivos, donde los ecosistemas están sustentados en el bosque latifoliado, el seguimiento de este indicador está pasando por un análisis multitemporal que realiza el Instituto de Conservación Forestal, a través del Proyecto PROTEC de GIZ, el cual se espera tener el informe final a noviembre del 2011. </t>
  </si>
  <si>
    <t xml:space="preserve">En el área piloto de Texiguat la propuesta del corredor biológico cubre un área de promedio de 462 km2 distribuidas en los tres municipios: Yuscarán, Oropolí y Güinope. Tiene como punto principal de conectividad la Reserva
Biológica Monserrat con los ecosistemas de bosques latifoliados, pino encino y bosque seco, una vez terminados todos los estudios y la construcción social de los mecanismos de participación local, el corredor sea reconocido oficialmente durante el primer semestre del 2012, por el Instituto de Conservación Forestal.
</t>
  </si>
  <si>
    <t xml:space="preserve">A junio del 2012 son 6 las organizaciones (Cooperativas Agroforestales) cuentan con planes de manejo; El Tulito con 2,800 ha, Limoncito con 4,800 ha, Miravesa con 7,475 ha, Copen con 4284 ha, Paya con 1,749 ha y Altos de la Paz con 1,473 ha, también hay dos iniciativas nuevas que estamos facilitando el proceso de convenios de usufructo con el Instituto de Conservación Forestal para que les sean asignadas áreas; Embarcaderos con 800 ha, Jardines de la Sierra con 2,800 ha. </t>
  </si>
  <si>
    <t xml:space="preserve">En este periodo un equipo de tres personas de la organización; Centro de Agronómico Investigación Tropical (CATIE) y una persona la Organización No Gubernamental de Desarrollo OIKOS Honduras, forman parte de los socios del proyecto, desarrollando y diseminando las experiencias a nivel nacional y regional, en el caso del CATIE el énfasis esta el trabajo de los corredores biológicos y en el caso de OIKOS en la optimización de los recursos forestales por el uso de la leña, con el fin de bajar las emisiones carbono y de implementar una estrategia nacional por el Instituto de Conservación Forestal.     </t>
  </si>
  <si>
    <t>En este periodo se han incorporado seis iniciativas de manejo de cuencas y una de corredores biológico en la zona de Texiguat, dos de manejo forestal, dos Micro hidro energía y una de bosque modelo en Sico Paulaya, con los principios de paisaje donde se protegen los valores forestales, con compromisos locales e institucionales donde existen asociatividad  como es el caso de la Mesa de Ambiente y Producción de Sico Paulaya y el Comité del Corredor Biológico de la Unión en Yuscarán.</t>
  </si>
  <si>
    <t>Mediante un estudio se logro evidenciar que el 70% de los miembros de las cooperativas y los técnicos de los socios del proyecto han aumentado su nivel de conciencia, considerando que han interiorizado el proceso de las buenas prácticas de manejo forestal, la implementación de planes de manejo y planes operativos, llevar a cabo la cadena de custodia,  implementar los planes de protección y las actividades de recuperación y restauración de sitios dañados.</t>
  </si>
  <si>
    <t>En la zona hay un promedio de 250 finqueros, en este periodo se ha incidido en 32 finqueros y 20 beneficios que realizan las actividades de aguas mieles, mediante el desarrollo de eventos de capacitación para dar a conocer los efectos negativos para los seres humanos y la biodiversidad que provocan las aguas miles depositados a los causes de las cuencas de forma directa, como producto de esta actividades se realizar una incidencia municipal para que se aplique una ordenanza municipal donde los beneficios implementen pilas de oxidación y no se viertan las aguas mieles de forma directa a los causes de agua de las cuencas.</t>
  </si>
  <si>
    <t>2.1 Reducciones en las tasas de deforestación en el APSP y APT.</t>
  </si>
  <si>
    <t>No más de 750 ha de deforestación por año entre mediados de 2004 y mediados de 2008 en APSP. No más de 450 ha de deforestación por año entre mediados de 2008 y mediados de 2011 en APT</t>
  </si>
  <si>
    <t>Tasa promedio de deforestación en el período 1995-2001 igual a 3,262 ha/año</t>
  </si>
  <si>
    <t>2.2 Area en la zona piloto de Texiguat bajo manejo que reduce la degradación de tierra.</t>
  </si>
  <si>
    <t>A finales del proyecto, 40 % del área</t>
  </si>
  <si>
    <t>10% del área bajo manejo que reduce la degradación de la tierra.</t>
  </si>
  <si>
    <t>2.3 Aumento del número de alternativas de generación de energía que reducen la presión sobre la explotación del bosque y el nivel de emisiones en el APSP y APT</t>
  </si>
  <si>
    <t>Dos micro eléctricas y 100 fogones ecológicos en Sico Paulaya y 500 en Texiguat</t>
  </si>
  <si>
    <t xml:space="preserve">100% de generación por combustibles fósiles. </t>
  </si>
  <si>
    <t xml:space="preserve">2.4 Número de actores locales aplicando de manera participativa planes de desarrollo de MIEC y protección de la biodiversidad </t>
  </si>
  <si>
    <t xml:space="preserve">15 organizaciones locales aplican de manera participativa </t>
  </si>
  <si>
    <t xml:space="preserve">El seguimiento de este indicador está pasando por un análisis multitemporal que realiza el Instituto de Conservación Forestal a través del Proyecto PROTEC de GIZ, el cual se espera tener el informe final a noviembre del 2011. </t>
  </si>
  <si>
    <t xml:space="preserve"> El seguimiento de este indicador estará sustentado una vez que el Corredor Biológico de la Unión de Yuscarán sea reconocido por el Instituto de Conservación Forestal  se estén implementando los diferentes usos de conectividad entre la Reserva Biológica Yuscarán, reserva de bosque seco de Oropoli, el manejo de café certificado bajo sombra de Guinope y las cuecas con declaratoria y bajo planes de manejo. Se espera estas actividades estén consolidadas en el 2012.</t>
  </si>
  <si>
    <t>Las organizaciones del Tulito, Copen, Paya, Miravesa, Limoncito y Altos de la Paz están aplicando 6 planes de manejo y 6 planes operativos, también a partir del mes de junio la municipalidad ha iniciado la implementación del Plan de Desarrollo Municipal basado en el Ordenamiento territorio, así mismo se ha continuado con la implementación de los planes de monitoreo biológico de los protocolos Jaguar y del Danto, como especies indicadoras, se está en proceso los protocolos de calidad del agua, aves, murciélagos y parcelas permanentes.</t>
  </si>
  <si>
    <t xml:space="preserve">A partir de la experiencia del proyecto en los temas de manejo de cuencas mediante la generación limpia de las micro hidrocentrales, el Instituto de Conservación Forestal ha institucionalizado a nivel nacional mediante una propuesta de gestión de recursos. </t>
  </si>
  <si>
    <t xml:space="preserve">A partir de la experiencia del proyecto, el Instituto de Conservación Forestal mediante Resolución Ministerial institucionalizo el mecanismo de consejos consultivos, donde se establecen la forma de agruparse en los niveles locales, municipales y departamentales, así mismo se definieron los derechos y deberes en torno al manejo, protección y conservación de los recursos forestales.   </t>
  </si>
  <si>
    <t>En este periodo se ha dado seguimiento a los proyectos productivos; manejo de zoocreadero de la Iguana Verde con fines de repoblación, ecoturismo uso de energía en la comunidad de Ibans. En segundo lugar la ampliación de la apicultura utilizando la floración de las especies de árboles como alternativa económica y mantener la cubierta forestal, incorporación de indicadores ambientales al café certificado bajo sombra con fines de conectividad biológica en la zona de Guinope.</t>
  </si>
  <si>
    <t>Mediante un proceso participativo con las comunidades de Copen y El Venado, se reglamento el establecimiento de una pago de servicio ambiental a los usuarios, se espera que durante del presente mes se tenga claro cuál será el pago del servicio ambiental, el cual será concertado entre el comité administrador y la comunidad.</t>
  </si>
  <si>
    <t>Durante este periodo se han capturado, documentado y diseminado exitosamente las experiencias aprendidas en las áreas piloto, siendo haciéndose las publicaciones de “Un Vuelo bajo las Alas de Un Águila Arpía” con el fin de incidir en el proceso de declaratoria de Reserva Transfronteriza, y la segunda publicación “Guía Metodológica Organización y Funcionamiento de los Consejos Consultivos Forestales Areas Protegidas y Vida Silvestre” con el fin de incidir en la participación local para el manejo, protección y conservación de los recursos forestales a nivel nacional.</t>
  </si>
  <si>
    <t>Durante este periodo las actividades de los resultados 1, 2  y 3 han continuado de forma constante en las áreas pilotos, el nuevo ejecutor del proyecto "Instituto de Conservación Forestal" a tomado protagonismo y esta asumiendo las experiencias del positivas del proyecto para aplicarlas a nivel nacional.</t>
  </si>
  <si>
    <t>Mediante la coordinación con la Universidad Nacional Autónoma de Honduras y La Escuela Agrícola el Zamorano se realizaron los estudios en marco de la conectividad de; Vegetación del Corredor, Biodiversidad de Macro-invertebrados Acuáticos y Calidad del Agua en el Corredor, Delimitación y Evaluación de Zonas de Recarga Hídrica de Yuscarán y la Chorrera, donde se evidenciaron algunos niveles de conectividad del Corredor Biologico.</t>
  </si>
  <si>
    <t>Se cuenta con un diagnostico del tema café en la zona de corredor biológico; existen en promedio 250 productores, de los cuales unos 32 están certificados, existen en promedio 20 beneficios que están contaminando las cuencas con sus aguas miles; con esta información el proyecto está incidiendo tanto con productores para ser certificado, promover incentivos a la certificación, incidencia con las municipalidad para establecimiento de normativas para no contaminar las fuentes de agua y el fortalecimiento de las organizaciones y mejoramiento del conocimiento con los productores.</t>
  </si>
  <si>
    <t>Se han desarrollado los protocolos de “Danto y Jaguar” con sus respectivas metodologías para el monitoreo biológico de la conectividad del paisaje en Sico Paulaya, estor protocolos están en la etapa de institucionalización mediante talleres nacionales de concertación con expertos, para luego pasar a una etapa de legal mediante una resolución ministerial del Instituto de Conservación Forestal.</t>
  </si>
  <si>
    <t>Por segundo año se está ha hecho un monitoreando del Jaguar y un primer monitoreo del danto con Fundación Panthera, Universidad Nacional Autónoma de Honduras y la Sociedad de Conservación del Danto.</t>
  </si>
  <si>
    <t>Se cuenta con dos mecanismos de participación local para sostenibilidad y gestión del manejo, protección y conservación de los paisajes; en Sico Paulaya la Mesa de Ambiente y Producción está en el proceso de alcanzar su personería jurídica y cuenta con un reconocimiento local, en el caso de la zona de Texigual, se ha conformado el Comité de la Unión del Corredor Biológico de Yuscarán,  el cual ha iniciado a operar a partir de junio del presente año.</t>
  </si>
  <si>
    <t>Hay dos micros hidrocentrales eléctricas operando en la zona de Sico Paulaya, reduciendo en un 100% el uso de combustible fósil, demostrando la materialización de los servicios ambientales a nivel local y generando incentivos y ejemplo a las otras comunidades para que inicien procesos de gestión de sus propios proyectos.</t>
  </si>
  <si>
    <t>Se han complementaron recursos con el Proyecto PROCORREDOR en el  Area Protegida Propuesta “Sierra del Río Tinto” donde se cuenta con todos los estudios y actualmente se han publicado en los periódicos la declaratoria, así mismo en el periódico oficial del Estado de Honduras “La Gaceta” para luego pasar a dictamen por el Congreso Nacional. En el caso del Area Protegida Laguna de Bacalar se cuentan con los estudios de declaratoria y se está en el proceso de elaborar los expedientes de publicación en los periódicos oficiales.</t>
  </si>
  <si>
    <t xml:space="preserve">Mediante un acompañamiento a la Municipalidad de Iriona se finalizo el Plan de Desarrollo Municipal basado en el Ordenamiento Territorial, este plan cuenta con los elementos bases que el proyecto ha desarrollado en Sico Paulaya, como es el caso de las áreas de manejo forestal, cuencas, micro hidrocentrales y áreas protegidas. </t>
  </si>
  <si>
    <t>Dos publicaciones de “Un Vuelo bajo las Alas de Un Águila Arpía” con el fin de incidir en el proceso de declaratoria de Reserva Transfronteriza, y la segunda publicación “Guía Metodológica Organización y Funcionamiento de los Consejos Consultivos Forestales Areas Protegidas y Vida Silvestre” con el fin de incidir en la participación local para el manejo, protección y conservación de los recursos forestales a nivel nacional.</t>
  </si>
  <si>
    <t xml:space="preserve">A través del Instituto del Instituto de Conservación Forestal se ha propuesto la iniciativa de Bosque Modelo de Sico Paulaya ante la Red Iberoamericana de Bosques Modelos, esta iniciativa será dictaminada en Noviembre del presente año. </t>
  </si>
  <si>
    <t>A raíz de la experiencia del proyecto el Instituto de Conservación Forestal está sometiendo a discusión institucional  los “Lineamientos para el diseño y establecimiento de corredores biológicos en Honduras” se espera que para octubre la propuesta finalizada.</t>
  </si>
  <si>
    <t>A finales del 2010 el proyecto fue co-financiador del simposio “Manejo Forestal y Biodiversidad” en marco del IVX Congreso Mesoamericanos de la Biología y la Conservación, desarrollado en San José, Costa Rica,  en dicho congreso el proyecto presento tres experiencias junto con sus socios; con Fundación Panthera la experiencia del monitoreo del jaguar en áreas de manejo forestal,  con la Escuela Agrícola Zamorano el tema de ganadería y biodiversidad y la experiencia de manejo forestal y biodiversidad.</t>
  </si>
  <si>
    <t>El proyecto ha logrado establecer las bases técnicas a nivel local y el reconocimiento institucional de las experiencias en ambas áreas pilotos, en este año 2011 el Instituto de Conservación Forestal está incorporando en su política institucional las experiencias éxitos del proyecto como ser en los temas de; manejo de cuenca mediante la materialización de los servicios ambientales, manejo forestal, corredores biológicos, áreas protegidas en declaratoria.</t>
  </si>
  <si>
    <t>El proyecto ha recibio cambio en todos los indicadores de resultados.</t>
  </si>
  <si>
    <t>La evaluación de medio termino recomendo cambios, se realizaron los mismos y fueron aprovados por el comité ditectivo</t>
  </si>
  <si>
    <t>Hasta la fecha el proyecto ha logrado  importantes aspectos; en primer lugar por crear los mecanismos de participación local en las acciones del proyecto, donde las comunidades locales participan activamente en el manejo, protección y conservación de los  ecosistemas, en segundo lugar, lograr que los socios participen activamente complementando recursos financieros, técnicos y experiencias en el manejo de los recursos forestales,  en tercer lugar que los Estado incorpore en las políticas institucionales las experiencias exitosas del proyecto y sus socios; como ser la dimensión de los corredores bilógicos, proyecto de energía limpia a favor de las comunidades rurales de Honduras.</t>
  </si>
  <si>
    <t xml:space="preserve">Las lecciones aprendidas del proyecto hasta la fecha están sustentadas en:
1). Cuando los recursos forestales son asignados a las comunidades por parte del Estado y se logran materializar los servicios ambientales, estas logran hacer un manejo y protección de los mismos, generando sustentabilidad en sus medios de vida.
2). Los mecanismos de participación local con capacidades de gestión a lo interno y externos, son los detonadores en la sostenibilidad ambiental; ya que se crean alianzas solidas entre lo local, lo nacional y lo internacional  generando de esta manera sinergias, como en el caso de la Mesa de Ambiente y Producción de Sico Paulaya, donde está logrando la firma de convenios que contienen de derechos y deberes a lo interno y a lo externo, creando de esta manera una gobernabilidad en la región.
</t>
  </si>
  <si>
    <t>Mediante la asignación de los recursos forestal, cuencas productoras de agua para consumo humano, manejo de áreas protegidas en co-manejo con el estado, todo esto a favor de la sociedad civil, ha motivado a reorganizarse en un mecanismo de participación; como es el caso del comité de gestión del corredor biológico la Unión en Yuscarán. Este mecanismo, está haciendo incidencia a nivel de los gobiernos locales como una nueva de gestión ambiental, donde las acciones humanas pueden ser compatibles con la biodiversidad, merando la degradación del suelo.</t>
  </si>
  <si>
    <t>La participación del sector privado es muy escaso, considerando que estas zonas son aisladas y la participación esta circunscrita a las actividades.</t>
  </si>
  <si>
    <t>Se han logrado hacer alianzas con otros socios como ser: Fundación Madera Verde (FMV), Fundación Panthera, Escuela Agrícola Zamorano, Wildlife Conservation Society, Organización no Gubernamental OIKOS, Centro de Agronómico Tropical de Investigación (CATIE), Comité Internacional para el Desarrollo de los Pueblos (CISP), donde se están trabajando los diferentes temas con el del proyecto.</t>
  </si>
  <si>
    <t xml:space="preserve">En consideración de la experiencias del proyecto, en la organización y funcionamiento de los consejos consultivos forestales áreas protegidas y vida silvestre, en la zona de Sico Paulaya, se está documentando la información con el fin de sistematizarla y proponer al Instituto de Conservación Forestal una estrategia metodológica de cómo los técnicos deberían incorporar el género dentro de la conformación de los consejos consultivos. </t>
  </si>
  <si>
    <t>nsulloa@yahoo.com</t>
  </si>
  <si>
    <t>De las Ocho cooperativas que se encuentran en proceso, 6 cuentan con convenios de usufructo, planes de manejo quinquenal y anual, también aplican las cadenas de custodia a los productos que extraen (caoba), de estas 6 cooperativas, 3 cuentan con monitoreo satelital de los productos, con un proceso de exportación de forma anual y con mercados asegurados.</t>
  </si>
  <si>
    <t>En las comunidades de Copen y el Venado se ha reducido en un 100% la emisiones por combustible fósil, ya que los dos micro hidrocentrales están en operación desde junio del 2011, así mismo las cuencas del Venado y Marañones cuentan con 0 deforestación. Como seguimiento a este indicador  a raíz de la experiencia de Copen y el Venado se está haciendo que incidencia para que el Gobiernos Central implemente un proyecto similar en la comunidad de las Champas .</t>
  </si>
  <si>
    <t>El Instituto de Conservación Forestal ha priorizado el enfoque de energía sostenible, mediante la experiencia de las micro hidrocentrales, como mecanismos de la conservación de la cobertura forestal en cuencas.</t>
  </si>
  <si>
    <t xml:space="preserve">Durante el periodo se ha realizado del 25 al 29 de octubre una visita conjunta al proyecto (RTA, el coordinador del área de Ambiente del PNUD Honduras y el oficial de programa de biodiversidad), para incorporar las recomendaciones de la evaluación de término medio (ETM) en el modelo de ejecución del proyecto ;  revisar el marco lógico del proyecto teniendo en cuenta las recomendaciones del marco lógico del proyecto y ; visitar la zona del proyecto de Sico-Paulaya. Visita del coordinador de la unida de ambiente el 13 de abril de 2011, para discutir avances en la implementacion de acuerdos de contribucion del proyecto con otras instituciones (OIKOS, CATIE).   Visita del oficial de programa de Biodiversidad del 23 de mayo al 30 de mayo de 2011, con le objetivo de participar de una reunion de la mesa de ambiente y produccion y verificar avances de microhidroelectricas en el Copen y el Venado.  </t>
  </si>
  <si>
    <t>El proyecto ha implementado de manera efectiva las recomendaciones de la MTE, lo cual ha permitido hacer un avance significativo hacia el alcance de los objetivos del proyecto. Por otro lado el proyecto ha logrado captar la atención de las autoridades de Gobierno (fundamentalmente del Intituto de Conservación Forestal) logrando ser una referencia de como abordar de manera innovadora la conservación de la biodiversidad, evitra la deforestación y lograr consenso alrededor de los medios de produccion rurales y la conservacion de los recursos.</t>
  </si>
  <si>
    <t xml:space="preserve">Sin duda es el mejor año de implementación del proyecto, lograndose una efectiva ejecucion del plan de trabajo y fundamentalmente una gran capacidad adaptarse a nuevos asociado en la implementación (ICF),  a nuevas demandas y alianzas con actores de interes para los objetivos del proyecto (GIZ, UE, UICN, CATIE, OIKOS). </t>
  </si>
  <si>
    <t xml:space="preserve">Este año del proyecto a sido un año inusualmente rico en aportes sustantivos e innovadores a la conservación y a su marco normativos en Honduras. Desde las propuestas para la declaración de corredores biologicos a nivel municipal, hasta la guías para el manejo forestal comunitario, el proyecto a logrado llamar la atención de las autoridades de Gobierno con alternativas innovadoras y se ha posicionado como un referente para todo lo que tiene que ver con conservación y generacion de experiencias. Recientemente el Gobierno lanzo un propuesta de conservación de bosques y cuencas a través de la generacion de energía hidrolectrica a pequeña escala, basada en la experiencia del proyecto. La experiencia de Ordenamiento Territorial con enfoque de manejo integrado de ecosistemas que se realizó en el municipio de Iriona, también es un ejemplo de construcción participativa del desarrollo sostenible de un territorio. Adicionalmente cabe destacar el rol de coordinacion  y de creación de sinergias con numeros actores locales, como proyecto, ongs y organizaciones de base. </t>
  </si>
  <si>
    <t>juan.ferrando@undp.org</t>
  </si>
  <si>
    <t>Juan José Ferrando</t>
  </si>
  <si>
    <t>Single Country</t>
  </si>
  <si>
    <t>NELSON SAUL ULLOA</t>
  </si>
  <si>
    <t>NO</t>
  </si>
  <si>
    <t>IRINA PINEDA</t>
  </si>
  <si>
    <t>ihpa11@yahoo.com</t>
  </si>
  <si>
    <t>jgaldames@icf.gob.hn</t>
  </si>
  <si>
    <t>Jose Galdamez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</si>
</sst>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800]dddd\,\ mmmm\ dd\,\ yyyy"/>
    <numFmt numFmtId="165" formatCode="dd\-mmm\-yyyy"/>
    <numFmt numFmtId="166" formatCode="[$-409]d/mmm/yy;@"/>
  </numFmts>
  <fonts count="48" x14ac:knownFonts="1">
    <font>
      <sz val="11"/>
      <color theme="1"/>
      <name val="Calibri"/>
      <family val="2"/>
      <scheme val="minor"/>
    </font>
    <font>
      <sz val="11"/>
      <color indexed="8"/>
      <name val="Calibri"/>
      <family val="2"/>
    </font>
    <font>
      <sz val="10"/>
      <name val="Arial"/>
      <family val="2"/>
    </font>
    <font>
      <sz val="8"/>
      <name val="Calibri"/>
      <family val="2"/>
    </font>
    <font>
      <u/>
      <sz val="11"/>
      <color indexed="12"/>
      <name val="Calibri"/>
      <family val="2"/>
    </font>
    <font>
      <sz val="11"/>
      <color indexed="8"/>
      <name val="Calibri"/>
      <family val="2"/>
    </font>
    <font>
      <sz val="11"/>
      <color indexed="9"/>
      <name val="Calibri"/>
      <family val="2"/>
    </font>
    <font>
      <sz val="11"/>
      <color indexed="62"/>
      <name val="Calibri"/>
      <family val="2"/>
    </font>
    <font>
      <b/>
      <sz val="11"/>
      <color indexed="8"/>
      <name val="Calibri"/>
      <family val="2"/>
    </font>
    <font>
      <sz val="11"/>
      <color indexed="10"/>
      <name val="Calibri"/>
      <family val="2"/>
    </font>
    <font>
      <b/>
      <sz val="11"/>
      <color indexed="8"/>
      <name val="Arial Narrow"/>
      <family val="2"/>
    </font>
    <font>
      <b/>
      <sz val="11"/>
      <name val="Calibri"/>
      <family val="2"/>
    </font>
    <font>
      <b/>
      <sz val="10"/>
      <name val="Arial"/>
      <family val="2"/>
    </font>
    <font>
      <sz val="10"/>
      <color indexed="8"/>
      <name val="Arial"/>
      <family val="2"/>
    </font>
    <font>
      <b/>
      <sz val="10"/>
      <color indexed="10"/>
      <name val="Arial"/>
      <family val="2"/>
    </font>
    <font>
      <b/>
      <u/>
      <sz val="11"/>
      <color indexed="8"/>
      <name val="Calibri"/>
      <family val="2"/>
    </font>
    <font>
      <b/>
      <sz val="10"/>
      <name val="Calibri"/>
      <family val="2"/>
    </font>
    <font>
      <sz val="11"/>
      <color indexed="8"/>
      <name val="Calibri"/>
      <family val="2"/>
    </font>
    <font>
      <b/>
      <sz val="14"/>
      <name val="Calibri"/>
      <family val="2"/>
    </font>
    <font>
      <b/>
      <sz val="12"/>
      <color indexed="8"/>
      <name val="Calibri"/>
      <family val="2"/>
    </font>
    <font>
      <b/>
      <u/>
      <sz val="14"/>
      <color indexed="8"/>
      <name val="Calibri"/>
      <family val="2"/>
    </font>
    <font>
      <b/>
      <sz val="11"/>
      <color indexed="10"/>
      <name val="Calibri"/>
      <family val="2"/>
    </font>
    <font>
      <b/>
      <u/>
      <sz val="12"/>
      <color indexed="12"/>
      <name val="Calibri"/>
      <family val="2"/>
    </font>
    <font>
      <sz val="8"/>
      <color indexed="81"/>
      <name val="Tahoma"/>
      <family val="2"/>
    </font>
    <font>
      <strike/>
      <sz val="11"/>
      <color indexed="8"/>
      <name val="Calibri"/>
      <family val="2"/>
    </font>
    <font>
      <b/>
      <sz val="16"/>
      <color indexed="16"/>
      <name val="Calibri"/>
      <family val="2"/>
    </font>
    <font>
      <sz val="11"/>
      <color indexed="8"/>
      <name val="Calibri"/>
      <family val="2"/>
    </font>
    <font>
      <sz val="11"/>
      <color indexed="16"/>
      <name val="Calibri"/>
      <family val="2"/>
    </font>
    <font>
      <sz val="11"/>
      <color indexed="8"/>
      <name val="Calibri"/>
      <family val="2"/>
    </font>
    <font>
      <sz val="11"/>
      <name val="Calibri"/>
      <family val="2"/>
    </font>
    <font>
      <sz val="11"/>
      <color indexed="8"/>
      <name val="Calibri"/>
      <family val="2"/>
    </font>
    <font>
      <sz val="11"/>
      <color indexed="8"/>
      <name val="Calibri"/>
      <family val="2"/>
    </font>
    <font>
      <i/>
      <sz val="11"/>
      <color indexed="8"/>
      <name val="Calibri"/>
      <family val="2"/>
    </font>
    <font>
      <b/>
      <sz val="11"/>
      <color indexed="12"/>
      <name val="Calibri"/>
      <family val="2"/>
    </font>
    <font>
      <sz val="11"/>
      <color indexed="8"/>
      <name val="Calibri"/>
      <family val="2"/>
    </font>
    <font>
      <b/>
      <sz val="11"/>
      <color indexed="16"/>
      <name val="Calibri"/>
      <family val="2"/>
    </font>
    <font>
      <sz val="11"/>
      <color indexed="8"/>
      <name val="Calibri"/>
      <family val="2"/>
    </font>
    <font>
      <b/>
      <i/>
      <sz val="11"/>
      <color indexed="8"/>
      <name val="Calibri"/>
      <family val="2"/>
    </font>
    <font>
      <sz val="11"/>
      <color indexed="8"/>
      <name val="Calibri"/>
      <family val="2"/>
    </font>
    <font>
      <u/>
      <sz val="11"/>
      <color indexed="8"/>
      <name val="Calibri"/>
      <family val="2"/>
    </font>
    <font>
      <u/>
      <sz val="11"/>
      <color indexed="10"/>
      <name val="Calibri"/>
      <family val="2"/>
    </font>
    <font>
      <strike/>
      <sz val="10"/>
      <color indexed="8"/>
      <name val="Arial"/>
      <family val="2"/>
    </font>
    <font>
      <strike/>
      <sz val="11"/>
      <color indexed="10"/>
      <name val="Calibri"/>
      <family val="2"/>
    </font>
    <font>
      <b/>
      <u/>
      <sz val="11"/>
      <color indexed="12"/>
      <name val="Calibri"/>
      <family val="2"/>
    </font>
    <font>
      <sz val="11"/>
      <color indexed="8"/>
      <name val="Calibri"/>
      <family val="2"/>
    </font>
    <font>
      <sz val="11"/>
      <color indexed="43"/>
      <name val="Calibri"/>
      <family val="2"/>
    </font>
    <font>
      <sz val="11"/>
      <color rgb="FF000000"/>
      <name val="Calibri"/>
      <family val="2"/>
    </font>
    <font>
      <sz val="10"/>
      <color theme="1"/>
      <name val="Tahoma"/>
      <family val="2"/>
    </font>
  </fonts>
  <fills count="14">
    <fill>
      <patternFill patternType="none"/>
    </fill>
    <fill>
      <patternFill patternType="gray125"/>
    </fill>
    <fill>
      <patternFill patternType="solid">
        <fgColor indexed="22"/>
      </patternFill>
    </fill>
    <fill>
      <patternFill patternType="solid">
        <fgColor indexed="11"/>
        <bgColor indexed="0"/>
      </patternFill>
    </fill>
    <fill>
      <patternFill patternType="solid">
        <fgColor indexed="47"/>
        <bgColor indexed="64"/>
      </patternFill>
    </fill>
    <fill>
      <patternFill patternType="solid">
        <fgColor indexed="43"/>
        <bgColor indexed="64"/>
      </patternFill>
    </fill>
    <fill>
      <patternFill patternType="solid">
        <fgColor indexed="47"/>
        <bgColor indexed="0"/>
      </patternFill>
    </fill>
    <fill>
      <patternFill patternType="solid">
        <fgColor indexed="53"/>
        <bgColor indexed="0"/>
      </patternFill>
    </fill>
    <fill>
      <patternFill patternType="solid">
        <fgColor indexed="44"/>
        <bgColor indexed="0"/>
      </patternFill>
    </fill>
    <fill>
      <patternFill patternType="solid">
        <fgColor indexed="43"/>
        <bgColor indexed="0"/>
      </patternFill>
    </fill>
    <fill>
      <patternFill patternType="solid">
        <fgColor indexed="41"/>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2" fillId="2" borderId="0" applyNumberFormat="0" applyFont="0" applyBorder="0" applyAlignment="0" applyProtection="0"/>
    <xf numFmtId="0" fontId="4" fillId="0" borderId="0" applyNumberFormat="0" applyFill="0" applyBorder="0" applyAlignment="0" applyProtection="0">
      <alignment vertical="top"/>
      <protection locked="0"/>
    </xf>
    <xf numFmtId="166" fontId="2" fillId="0" borderId="0">
      <alignment vertical="center"/>
    </xf>
    <xf numFmtId="0" fontId="2" fillId="0" borderId="0"/>
    <xf numFmtId="0" fontId="13" fillId="0" borderId="0"/>
  </cellStyleXfs>
  <cellXfs count="256">
    <xf numFmtId="0" fontId="0" fillId="0" borderId="0" xfId="0"/>
    <xf numFmtId="0" fontId="8" fillId="0" borderId="0" xfId="0" applyFont="1" applyProtection="1"/>
    <xf numFmtId="0" fontId="12" fillId="0" borderId="0" xfId="0" applyFont="1"/>
    <xf numFmtId="0" fontId="12" fillId="0" borderId="0" xfId="0" applyFont="1" applyAlignment="1"/>
    <xf numFmtId="0" fontId="13" fillId="3" borderId="1" xfId="5" applyFont="1" applyFill="1" applyBorder="1" applyAlignment="1">
      <alignment vertical="top" wrapText="1"/>
    </xf>
    <xf numFmtId="0" fontId="2" fillId="0" borderId="0" xfId="0" applyFont="1" applyAlignment="1"/>
    <xf numFmtId="0" fontId="2" fillId="4" borderId="0" xfId="0" applyFont="1" applyFill="1" applyAlignment="1"/>
    <xf numFmtId="0" fontId="2" fillId="5" borderId="0" xfId="0" applyFont="1" applyFill="1" applyAlignment="1"/>
    <xf numFmtId="0" fontId="0" fillId="4" borderId="0" xfId="0" applyFill="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20" fillId="0" borderId="0" xfId="0" applyFont="1"/>
    <xf numFmtId="0" fontId="8" fillId="0" borderId="0" xfId="0" applyFont="1"/>
    <xf numFmtId="0" fontId="17" fillId="0" borderId="0" xfId="0" applyFont="1" applyAlignment="1">
      <alignment horizontal="left" indent="2"/>
    </xf>
    <xf numFmtId="0" fontId="0" fillId="0" borderId="0" xfId="0" applyAlignment="1"/>
    <xf numFmtId="0" fontId="13" fillId="3" borderId="1" xfId="5" applyFont="1" applyFill="1" applyBorder="1" applyAlignment="1">
      <alignment vertical="top"/>
    </xf>
    <xf numFmtId="0" fontId="0" fillId="4" borderId="0" xfId="0" applyFill="1" applyAlignment="1"/>
    <xf numFmtId="0" fontId="13" fillId="6" borderId="1" xfId="5" applyFont="1" applyFill="1" applyBorder="1" applyAlignment="1">
      <alignment vertical="top"/>
    </xf>
    <xf numFmtId="0" fontId="13" fillId="7" borderId="1" xfId="5" applyFont="1" applyFill="1" applyBorder="1" applyAlignment="1">
      <alignment vertical="top"/>
    </xf>
    <xf numFmtId="0" fontId="13" fillId="8" borderId="1" xfId="5" applyFont="1" applyFill="1" applyBorder="1" applyAlignment="1">
      <alignment vertical="top"/>
    </xf>
    <xf numFmtId="0" fontId="13" fillId="9" borderId="1" xfId="5" applyFont="1" applyFill="1" applyBorder="1" applyAlignment="1">
      <alignment vertical="top"/>
    </xf>
    <xf numFmtId="0" fontId="2" fillId="10" borderId="0" xfId="0" applyFont="1" applyFill="1" applyAlignment="1"/>
    <xf numFmtId="1" fontId="13" fillId="6" borderId="1" xfId="5" applyNumberFormat="1" applyFont="1" applyFill="1" applyBorder="1" applyAlignment="1">
      <alignment vertical="top"/>
    </xf>
    <xf numFmtId="0" fontId="14" fillId="0" borderId="0" xfId="0" applyFont="1" applyAlignment="1"/>
    <xf numFmtId="0" fontId="0" fillId="10" borderId="0" xfId="0" applyFill="1" applyAlignment="1"/>
    <xf numFmtId="0" fontId="9" fillId="0" borderId="0" xfId="0" applyFont="1" applyAlignment="1"/>
    <xf numFmtId="0" fontId="9" fillId="0" borderId="0" xfId="0" applyFont="1"/>
    <xf numFmtId="0" fontId="12" fillId="0" borderId="0" xfId="0" applyFont="1" applyBorder="1" applyAlignment="1"/>
    <xf numFmtId="0" fontId="17" fillId="0" borderId="0" xfId="0" applyFont="1" applyBorder="1"/>
    <xf numFmtId="0" fontId="13" fillId="8" borderId="0" xfId="5" applyFont="1" applyFill="1" applyBorder="1" applyAlignment="1">
      <alignment vertical="top"/>
    </xf>
    <xf numFmtId="0" fontId="2" fillId="10" borderId="0" xfId="0" applyFont="1" applyFill="1" applyBorder="1" applyAlignment="1"/>
    <xf numFmtId="0" fontId="13" fillId="9" borderId="0" xfId="5" applyFont="1" applyFill="1" applyBorder="1" applyAlignment="1">
      <alignment vertical="top"/>
    </xf>
    <xf numFmtId="0" fontId="15" fillId="0" borderId="0" xfId="0" applyFont="1" applyBorder="1"/>
    <xf numFmtId="0" fontId="2" fillId="0" borderId="0" xfId="0" applyFont="1" applyBorder="1" applyAlignment="1"/>
    <xf numFmtId="0" fontId="8" fillId="0" borderId="0" xfId="0" quotePrefix="1" applyFont="1" applyBorder="1" applyAlignment="1">
      <alignment horizontal="left"/>
    </xf>
    <xf numFmtId="0" fontId="2" fillId="5" borderId="0" xfId="0" applyFont="1" applyFill="1" applyBorder="1" applyAlignment="1"/>
    <xf numFmtId="0" fontId="8" fillId="0" borderId="0" xfId="0" applyFont="1" applyBorder="1"/>
    <xf numFmtId="0" fontId="11" fillId="0" borderId="0" xfId="0" applyFont="1" applyBorder="1"/>
    <xf numFmtId="0" fontId="10" fillId="0" borderId="0" xfId="0" applyFont="1" applyFill="1"/>
    <xf numFmtId="0" fontId="1" fillId="0" borderId="0" xfId="0" applyFont="1" applyProtection="1"/>
    <xf numFmtId="0" fontId="24" fillId="0" borderId="0" xfId="0" applyFont="1" applyProtection="1"/>
    <xf numFmtId="0" fontId="17" fillId="0" borderId="0" xfId="0" applyFont="1" applyProtection="1"/>
    <xf numFmtId="0" fontId="17" fillId="0" borderId="0" xfId="0" applyFont="1" applyFill="1" applyProtection="1"/>
    <xf numFmtId="0" fontId="8" fillId="11" borderId="0" xfId="0" applyFont="1" applyFill="1" applyBorder="1" applyAlignment="1" applyProtection="1">
      <alignment vertical="top" wrapText="1"/>
    </xf>
    <xf numFmtId="0" fontId="8" fillId="11" borderId="2" xfId="0" applyFont="1" applyFill="1" applyBorder="1" applyAlignment="1" applyProtection="1">
      <alignment vertical="top" wrapText="1"/>
    </xf>
    <xf numFmtId="0" fontId="8" fillId="11" borderId="2" xfId="0" applyFont="1" applyFill="1" applyBorder="1" applyAlignment="1" applyProtection="1">
      <alignment vertical="top"/>
    </xf>
    <xf numFmtId="0" fontId="8" fillId="11" borderId="0" xfId="0" applyFont="1" applyFill="1" applyBorder="1" applyAlignment="1" applyProtection="1">
      <alignment vertical="top"/>
    </xf>
    <xf numFmtId="0" fontId="8" fillId="0" borderId="2" xfId="0" applyFont="1" applyBorder="1" applyAlignment="1" applyProtection="1">
      <alignment horizontal="center" vertical="top" wrapText="1"/>
    </xf>
    <xf numFmtId="0" fontId="8" fillId="0" borderId="2" xfId="0" applyFont="1" applyBorder="1" applyAlignment="1" applyProtection="1">
      <alignment horizontal="right" vertical="top" wrapText="1"/>
    </xf>
    <xf numFmtId="0" fontId="17" fillId="0" borderId="0" xfId="0" applyFont="1" applyAlignment="1" applyProtection="1">
      <alignment horizontal="left"/>
    </xf>
    <xf numFmtId="0" fontId="1" fillId="11" borderId="0" xfId="0" applyFont="1" applyFill="1" applyProtection="1"/>
    <xf numFmtId="0" fontId="26" fillId="0" borderId="0" xfId="0" applyFont="1" applyProtection="1"/>
    <xf numFmtId="0" fontId="27" fillId="11" borderId="0" xfId="0" applyFont="1" applyFill="1" applyAlignment="1" applyProtection="1"/>
    <xf numFmtId="0" fontId="28" fillId="11" borderId="0" xfId="0" applyFont="1" applyFill="1" applyProtection="1"/>
    <xf numFmtId="0" fontId="17" fillId="11" borderId="0" xfId="0" applyFont="1" applyFill="1" applyBorder="1" applyAlignment="1" applyProtection="1">
      <alignment vertical="top" wrapText="1"/>
    </xf>
    <xf numFmtId="0" fontId="28" fillId="0" borderId="0" xfId="0" applyFont="1" applyProtection="1"/>
    <xf numFmtId="0" fontId="27" fillId="11" borderId="0" xfId="0" applyFont="1" applyFill="1" applyAlignment="1" applyProtection="1">
      <alignment horizontal="center"/>
    </xf>
    <xf numFmtId="0" fontId="28" fillId="11" borderId="0" xfId="0" applyFont="1" applyFill="1" applyBorder="1" applyAlignment="1" applyProtection="1">
      <alignment vertical="top" wrapText="1"/>
    </xf>
    <xf numFmtId="0" fontId="7" fillId="11" borderId="0" xfId="0" applyFont="1" applyFill="1" applyAlignment="1" applyProtection="1">
      <alignment horizontal="right" vertical="top" wrapText="1"/>
    </xf>
    <xf numFmtId="0" fontId="17" fillId="11" borderId="0" xfId="0" applyFont="1" applyFill="1" applyProtection="1"/>
    <xf numFmtId="0" fontId="29" fillId="0" borderId="0" xfId="0" applyFont="1" applyProtection="1"/>
    <xf numFmtId="0" fontId="29" fillId="11" borderId="0" xfId="0" applyFont="1" applyFill="1" applyBorder="1" applyAlignment="1" applyProtection="1"/>
    <xf numFmtId="0" fontId="11" fillId="11" borderId="0" xfId="0" applyFont="1" applyFill="1" applyBorder="1" applyAlignment="1" applyProtection="1"/>
    <xf numFmtId="0" fontId="30" fillId="0" borderId="0" xfId="0" applyFont="1" applyProtection="1"/>
    <xf numFmtId="0" fontId="29" fillId="11" borderId="0" xfId="0" applyFont="1" applyFill="1" applyBorder="1" applyAlignment="1" applyProtection="1">
      <alignment horizontal="left" vertical="top"/>
    </xf>
    <xf numFmtId="0" fontId="29" fillId="11" borderId="0" xfId="0" applyFont="1" applyFill="1" applyBorder="1" applyAlignment="1" applyProtection="1">
      <alignment vertical="top" wrapText="1"/>
    </xf>
    <xf numFmtId="0" fontId="30" fillId="11" borderId="0" xfId="0" applyFont="1" applyFill="1" applyProtection="1"/>
    <xf numFmtId="0" fontId="9" fillId="11" borderId="0" xfId="0" applyFont="1" applyFill="1" applyAlignment="1" applyProtection="1">
      <alignment horizontal="center"/>
    </xf>
    <xf numFmtId="0" fontId="11" fillId="11" borderId="0" xfId="0" applyFont="1" applyFill="1" applyAlignment="1" applyProtection="1"/>
    <xf numFmtId="0" fontId="9" fillId="11" borderId="0" xfId="0" applyFont="1" applyFill="1" applyAlignment="1" applyProtection="1"/>
    <xf numFmtId="0" fontId="8" fillId="11" borderId="0" xfId="0" applyFont="1" applyFill="1" applyBorder="1" applyAlignment="1" applyProtection="1">
      <alignment horizontal="center"/>
    </xf>
    <xf numFmtId="0" fontId="28" fillId="11" borderId="0" xfId="0" applyFont="1" applyFill="1" applyAlignment="1" applyProtection="1">
      <alignment vertical="top" wrapText="1"/>
    </xf>
    <xf numFmtId="0" fontId="31" fillId="0" borderId="0" xfId="0" applyFont="1" applyProtection="1"/>
    <xf numFmtId="0" fontId="31" fillId="11" borderId="0" xfId="0" applyFont="1" applyFill="1" applyProtection="1"/>
    <xf numFmtId="0" fontId="8" fillId="11" borderId="0" xfId="0" applyFont="1" applyFill="1" applyAlignment="1" applyProtection="1">
      <alignment horizontal="right"/>
    </xf>
    <xf numFmtId="0" fontId="8" fillId="11" borderId="0" xfId="0" applyFont="1" applyFill="1" applyAlignment="1" applyProtection="1">
      <alignment horizontal="center"/>
    </xf>
    <xf numFmtId="0" fontId="17" fillId="11" borderId="3" xfId="0" applyFont="1" applyFill="1" applyBorder="1" applyAlignment="1" applyProtection="1">
      <alignment horizontal="right" vertical="top" wrapText="1"/>
    </xf>
    <xf numFmtId="0" fontId="17" fillId="0" borderId="4" xfId="0" applyFont="1" applyFill="1" applyBorder="1" applyAlignment="1" applyProtection="1">
      <alignment horizontal="left" vertical="top" wrapText="1"/>
      <protection locked="0"/>
    </xf>
    <xf numFmtId="0" fontId="26" fillId="0" borderId="0" xfId="0" applyFont="1" applyFill="1" applyProtection="1"/>
    <xf numFmtId="0" fontId="29" fillId="11" borderId="0" xfId="0" applyFont="1" applyFill="1" applyProtection="1"/>
    <xf numFmtId="0" fontId="29" fillId="11" borderId="0" xfId="0" applyFont="1" applyFill="1" applyAlignment="1" applyProtection="1">
      <alignment horizontal="center" vertical="top" wrapText="1"/>
    </xf>
    <xf numFmtId="0" fontId="29" fillId="11" borderId="0" xfId="0" applyFont="1" applyFill="1" applyAlignment="1" applyProtection="1">
      <alignment horizontal="center"/>
    </xf>
    <xf numFmtId="0" fontId="30" fillId="0" borderId="0" xfId="0" applyFont="1" applyFill="1" applyProtection="1"/>
    <xf numFmtId="0" fontId="29" fillId="11" borderId="0" xfId="0" applyFont="1" applyFill="1" applyAlignment="1" applyProtection="1">
      <alignment vertical="top"/>
    </xf>
    <xf numFmtId="0" fontId="17" fillId="11" borderId="2" xfId="0" applyFont="1" applyFill="1" applyBorder="1" applyAlignment="1" applyProtection="1">
      <alignment vertical="top" wrapText="1"/>
    </xf>
    <xf numFmtId="0" fontId="8" fillId="11" borderId="0" xfId="0" applyFont="1" applyFill="1" applyAlignment="1" applyProtection="1">
      <alignment wrapText="1"/>
    </xf>
    <xf numFmtId="0" fontId="8" fillId="11" borderId="0" xfId="0" applyFont="1" applyFill="1" applyAlignment="1" applyProtection="1">
      <alignment vertical="top"/>
    </xf>
    <xf numFmtId="0" fontId="8" fillId="11" borderId="0" xfId="0" applyFont="1" applyFill="1" applyAlignment="1" applyProtection="1">
      <alignment horizontal="right" vertical="top"/>
    </xf>
    <xf numFmtId="0" fontId="17" fillId="11" borderId="2" xfId="0" applyFont="1" applyFill="1" applyBorder="1" applyAlignment="1" applyProtection="1">
      <alignment horizontal="left" vertical="top" wrapText="1"/>
    </xf>
    <xf numFmtId="0" fontId="17" fillId="0" borderId="2" xfId="0" applyFont="1" applyFill="1" applyBorder="1" applyAlignment="1" applyProtection="1">
      <alignment horizontal="left" vertical="top" wrapText="1"/>
      <protection locked="0"/>
    </xf>
    <xf numFmtId="0" fontId="8" fillId="11" borderId="0" xfId="0" applyFont="1" applyFill="1" applyAlignment="1" applyProtection="1">
      <alignment horizontal="left" vertical="top" indent="15"/>
    </xf>
    <xf numFmtId="0" fontId="8" fillId="11" borderId="0" xfId="0" applyFont="1" applyFill="1" applyAlignment="1" applyProtection="1">
      <alignment vertical="top" wrapText="1"/>
    </xf>
    <xf numFmtId="0" fontId="8" fillId="11" borderId="0" xfId="0" applyFont="1" applyFill="1" applyAlignment="1" applyProtection="1">
      <alignment horizontal="right" vertical="top" wrapText="1"/>
    </xf>
    <xf numFmtId="0" fontId="17" fillId="11" borderId="0" xfId="0" applyFont="1" applyFill="1" applyAlignment="1" applyProtection="1">
      <alignment vertical="top" wrapText="1"/>
    </xf>
    <xf numFmtId="0" fontId="27" fillId="0" borderId="0" xfId="0" applyFont="1" applyFill="1" applyAlignment="1" applyProtection="1">
      <alignment horizontal="center"/>
    </xf>
    <xf numFmtId="0" fontId="28" fillId="0" borderId="0" xfId="0" applyFont="1" applyFill="1" applyProtection="1"/>
    <xf numFmtId="0" fontId="8" fillId="11" borderId="0" xfId="0" applyFont="1" applyFill="1" applyProtection="1"/>
    <xf numFmtId="0" fontId="8" fillId="11" borderId="0" xfId="0" applyFont="1" applyFill="1" applyAlignment="1" applyProtection="1">
      <alignment horizontal="center" vertical="top"/>
    </xf>
    <xf numFmtId="0" fontId="17" fillId="11" borderId="0" xfId="0" applyFont="1" applyFill="1" applyAlignment="1" applyProtection="1">
      <alignment horizontal="left" vertical="top" wrapText="1"/>
    </xf>
    <xf numFmtId="0" fontId="17" fillId="0" borderId="5" xfId="0" applyFont="1" applyFill="1" applyBorder="1" applyAlignment="1" applyProtection="1">
      <alignment horizontal="left" vertical="top" wrapText="1"/>
      <protection locked="0"/>
    </xf>
    <xf numFmtId="0" fontId="17" fillId="0" borderId="6" xfId="0" applyFont="1" applyFill="1" applyBorder="1" applyAlignment="1" applyProtection="1">
      <alignment horizontal="left" vertical="top" wrapText="1"/>
      <protection locked="0"/>
    </xf>
    <xf numFmtId="0" fontId="17" fillId="0" borderId="7" xfId="0" applyFont="1" applyFill="1" applyBorder="1" applyAlignment="1" applyProtection="1">
      <alignment horizontal="left" vertical="top" wrapText="1"/>
      <protection locked="0"/>
    </xf>
    <xf numFmtId="0" fontId="17" fillId="0" borderId="8" xfId="0" applyFont="1" applyFill="1" applyBorder="1" applyAlignment="1" applyProtection="1">
      <alignment horizontal="left" vertical="top" wrapText="1"/>
      <protection locked="0"/>
    </xf>
    <xf numFmtId="0" fontId="17" fillId="11" borderId="0" xfId="0" applyFont="1" applyFill="1" applyAlignment="1" applyProtection="1">
      <alignment horizontal="center"/>
    </xf>
    <xf numFmtId="0" fontId="17" fillId="10" borderId="2" xfId="0" applyFont="1" applyFill="1" applyBorder="1" applyAlignment="1" applyProtection="1">
      <alignment vertical="top" wrapText="1"/>
    </xf>
    <xf numFmtId="0" fontId="17" fillId="11" borderId="0" xfId="0" applyFont="1" applyFill="1" applyAlignment="1" applyProtection="1">
      <alignment horizontal="right" vertical="top" wrapText="1"/>
    </xf>
    <xf numFmtId="0" fontId="17" fillId="0" borderId="0" xfId="0" applyFont="1" applyAlignment="1" applyProtection="1"/>
    <xf numFmtId="0" fontId="8" fillId="11" borderId="0" xfId="0" applyFont="1" applyFill="1" applyBorder="1" applyAlignment="1" applyProtection="1">
      <alignment horizontal="right"/>
    </xf>
    <xf numFmtId="0" fontId="5" fillId="11" borderId="0" xfId="0" applyFont="1" applyFill="1" applyAlignment="1" applyProtection="1">
      <alignment vertical="top" wrapText="1"/>
    </xf>
    <xf numFmtId="0" fontId="5" fillId="0" borderId="0" xfId="0" applyFont="1" applyProtection="1"/>
    <xf numFmtId="0" fontId="17" fillId="11" borderId="2" xfId="0" applyFont="1" applyFill="1" applyBorder="1" applyAlignment="1" applyProtection="1">
      <alignment vertical="top"/>
    </xf>
    <xf numFmtId="0" fontId="17" fillId="11" borderId="0" xfId="0" applyFont="1" applyFill="1" applyBorder="1" applyAlignment="1" applyProtection="1">
      <alignment horizontal="right" vertical="top"/>
    </xf>
    <xf numFmtId="0" fontId="17" fillId="11" borderId="0" xfId="0" applyFont="1" applyFill="1" applyBorder="1" applyAlignment="1" applyProtection="1">
      <alignment horizontal="right" wrapText="1"/>
    </xf>
    <xf numFmtId="0" fontId="17" fillId="11" borderId="0" xfId="0" applyFont="1" applyFill="1" applyBorder="1" applyAlignment="1" applyProtection="1">
      <alignment vertical="top"/>
    </xf>
    <xf numFmtId="0" fontId="5" fillId="11" borderId="0" xfId="0" applyFont="1" applyFill="1" applyProtection="1"/>
    <xf numFmtId="0" fontId="17" fillId="11" borderId="0" xfId="0" applyFont="1" applyFill="1" applyAlignment="1" applyProtection="1">
      <alignment wrapText="1"/>
    </xf>
    <xf numFmtId="0" fontId="8" fillId="11" borderId="0" xfId="0" applyFont="1" applyFill="1" applyBorder="1" applyAlignment="1" applyProtection="1">
      <alignment horizontal="right" vertical="top"/>
    </xf>
    <xf numFmtId="3" fontId="17" fillId="0" borderId="0" xfId="0" applyNumberFormat="1" applyFont="1" applyProtection="1"/>
    <xf numFmtId="0" fontId="17" fillId="0" borderId="2" xfId="0" applyFont="1" applyBorder="1" applyAlignment="1" applyProtection="1">
      <alignment horizontal="center" vertical="top" wrapText="1"/>
    </xf>
    <xf numFmtId="0" fontId="17" fillId="0" borderId="2" xfId="0" applyFont="1" applyBorder="1" applyAlignment="1" applyProtection="1">
      <alignment horizontal="right" vertical="top" wrapText="1"/>
    </xf>
    <xf numFmtId="0" fontId="17" fillId="11" borderId="9" xfId="0" applyFont="1" applyFill="1" applyBorder="1" applyProtection="1"/>
    <xf numFmtId="0" fontId="17" fillId="11" borderId="10" xfId="0" applyFont="1" applyFill="1" applyBorder="1" applyProtection="1"/>
    <xf numFmtId="0" fontId="17" fillId="11" borderId="11" xfId="0" applyFont="1" applyFill="1" applyBorder="1" applyProtection="1"/>
    <xf numFmtId="0" fontId="17" fillId="11" borderId="12" xfId="0" applyFont="1" applyFill="1" applyBorder="1" applyProtection="1"/>
    <xf numFmtId="0" fontId="17" fillId="11" borderId="0" xfId="0" applyFont="1" applyFill="1" applyBorder="1" applyProtection="1"/>
    <xf numFmtId="0" fontId="17" fillId="11" borderId="13" xfId="0" applyFont="1" applyFill="1" applyBorder="1" applyProtection="1"/>
    <xf numFmtId="0" fontId="21" fillId="11" borderId="12" xfId="0" applyFont="1" applyFill="1" applyBorder="1" applyAlignment="1" applyProtection="1"/>
    <xf numFmtId="0" fontId="21" fillId="11" borderId="0" xfId="0" applyFont="1" applyFill="1" applyBorder="1" applyAlignment="1" applyProtection="1"/>
    <xf numFmtId="0" fontId="21" fillId="11" borderId="13" xfId="0" applyFont="1" applyFill="1" applyBorder="1" applyAlignment="1" applyProtection="1"/>
    <xf numFmtId="0" fontId="26" fillId="11" borderId="12" xfId="0" applyFont="1" applyFill="1" applyBorder="1" applyProtection="1"/>
    <xf numFmtId="0" fontId="26" fillId="11" borderId="0" xfId="0" applyFont="1" applyFill="1" applyBorder="1" applyProtection="1"/>
    <xf numFmtId="0" fontId="24" fillId="0" borderId="0" xfId="0" applyFont="1" applyFill="1" applyProtection="1"/>
    <xf numFmtId="0" fontId="6" fillId="0" borderId="0" xfId="0" applyFont="1" applyFill="1" applyProtection="1"/>
    <xf numFmtId="0" fontId="33" fillId="11" borderId="0" xfId="0" applyFont="1" applyFill="1" applyBorder="1" applyAlignment="1" applyProtection="1"/>
    <xf numFmtId="0" fontId="33" fillId="11" borderId="0" xfId="0" applyFont="1" applyFill="1" applyBorder="1" applyAlignment="1" applyProtection="1">
      <alignment horizontal="right"/>
    </xf>
    <xf numFmtId="0" fontId="34" fillId="11" borderId="0" xfId="0" applyFont="1" applyFill="1" applyBorder="1" applyProtection="1"/>
    <xf numFmtId="0" fontId="34" fillId="11" borderId="13" xfId="0" applyFont="1" applyFill="1" applyBorder="1" applyProtection="1"/>
    <xf numFmtId="0" fontId="34" fillId="0" borderId="0" xfId="0" applyFont="1" applyFill="1" applyProtection="1"/>
    <xf numFmtId="0" fontId="34" fillId="0" borderId="0" xfId="0" applyFont="1" applyProtection="1"/>
    <xf numFmtId="0" fontId="24" fillId="11" borderId="12" xfId="0" applyFont="1" applyFill="1" applyBorder="1" applyProtection="1"/>
    <xf numFmtId="0" fontId="24" fillId="11" borderId="0" xfId="0" applyFont="1" applyFill="1" applyBorder="1" applyProtection="1"/>
    <xf numFmtId="0" fontId="24" fillId="11" borderId="13" xfId="0" applyFont="1" applyFill="1" applyBorder="1" applyProtection="1"/>
    <xf numFmtId="0" fontId="8" fillId="11" borderId="0" xfId="0" applyFont="1" applyFill="1" applyBorder="1" applyProtection="1"/>
    <xf numFmtId="0" fontId="8" fillId="11" borderId="0" xfId="0" applyFont="1" applyFill="1" applyBorder="1" applyAlignment="1" applyProtection="1"/>
    <xf numFmtId="0" fontId="36" fillId="0" borderId="0" xfId="0" applyFont="1"/>
    <xf numFmtId="0" fontId="36" fillId="11" borderId="0" xfId="0" applyFont="1" applyFill="1"/>
    <xf numFmtId="0" fontId="36" fillId="11" borderId="0" xfId="0" applyFont="1" applyFill="1" applyAlignment="1">
      <alignment horizontal="left" vertical="top" wrapText="1"/>
    </xf>
    <xf numFmtId="0" fontId="37" fillId="11" borderId="0" xfId="0" applyFont="1" applyFill="1" applyAlignment="1">
      <alignment vertical="top" wrapText="1"/>
    </xf>
    <xf numFmtId="0" fontId="38" fillId="11" borderId="0" xfId="0" applyFont="1" applyFill="1"/>
    <xf numFmtId="0" fontId="38" fillId="0" borderId="0" xfId="0" applyFont="1"/>
    <xf numFmtId="0" fontId="8" fillId="11" borderId="0" xfId="0" applyFont="1" applyFill="1" applyAlignment="1">
      <alignment wrapText="1"/>
    </xf>
    <xf numFmtId="0" fontId="17" fillId="11" borderId="0" xfId="0" applyFont="1" applyFill="1"/>
    <xf numFmtId="0" fontId="5" fillId="11" borderId="0" xfId="0" applyFont="1" applyFill="1"/>
    <xf numFmtId="0" fontId="5" fillId="0" borderId="0" xfId="0" applyFont="1"/>
    <xf numFmtId="0" fontId="5" fillId="11" borderId="0" xfId="0" applyFont="1" applyFill="1" applyAlignment="1">
      <alignment horizontal="left" vertical="top" wrapText="1"/>
    </xf>
    <xf numFmtId="0" fontId="8" fillId="11" borderId="0" xfId="0" applyFont="1" applyFill="1" applyAlignment="1">
      <alignment horizontal="left" vertical="top" wrapText="1"/>
    </xf>
    <xf numFmtId="0" fontId="36" fillId="11" borderId="0" xfId="0" applyFont="1" applyFill="1" applyProtection="1"/>
    <xf numFmtId="0" fontId="36" fillId="0" borderId="0" xfId="0" applyFont="1" applyProtection="1"/>
    <xf numFmtId="0" fontId="35" fillId="11" borderId="0" xfId="0" applyFont="1" applyFill="1" applyAlignment="1" applyProtection="1"/>
    <xf numFmtId="0" fontId="36" fillId="0" borderId="0" xfId="0" applyFont="1" applyFill="1" applyProtection="1"/>
    <xf numFmtId="2" fontId="36" fillId="0" borderId="0" xfId="0" applyNumberFormat="1" applyFont="1" applyProtection="1"/>
    <xf numFmtId="1" fontId="17" fillId="0" borderId="0" xfId="0" applyNumberFormat="1" applyFont="1" applyProtection="1"/>
    <xf numFmtId="0" fontId="9" fillId="11" borderId="0" xfId="0" applyFont="1" applyFill="1" applyAlignment="1" applyProtection="1">
      <alignment vertical="top"/>
    </xf>
    <xf numFmtId="0" fontId="35" fillId="0" borderId="0" xfId="0" applyFont="1" applyFill="1" applyAlignment="1" applyProtection="1">
      <alignment horizontal="center"/>
    </xf>
    <xf numFmtId="0" fontId="17" fillId="12" borderId="2" xfId="0" applyFont="1" applyFill="1" applyBorder="1" applyAlignment="1" applyProtection="1">
      <alignment horizontal="center" vertical="top" wrapText="1"/>
    </xf>
    <xf numFmtId="0" fontId="17" fillId="12" borderId="2" xfId="0" applyFont="1" applyFill="1" applyBorder="1" applyAlignment="1" applyProtection="1">
      <alignment horizontal="right" vertical="top" wrapText="1"/>
    </xf>
    <xf numFmtId="0" fontId="30" fillId="0" borderId="0" xfId="0" applyFont="1" applyAlignment="1" applyProtection="1">
      <alignment horizontal="left"/>
    </xf>
    <xf numFmtId="0" fontId="30" fillId="11" borderId="12" xfId="0" applyFont="1" applyFill="1" applyBorder="1" applyProtection="1"/>
    <xf numFmtId="0" fontId="30" fillId="11" borderId="0" xfId="0" applyFont="1" applyFill="1" applyBorder="1" applyProtection="1"/>
    <xf numFmtId="0" fontId="30" fillId="11" borderId="0" xfId="0" applyFont="1" applyFill="1" applyBorder="1" applyAlignment="1" applyProtection="1"/>
    <xf numFmtId="0" fontId="30" fillId="11" borderId="0" xfId="0" applyFont="1" applyFill="1" applyBorder="1" applyAlignment="1" applyProtection="1">
      <alignment horizontal="right"/>
    </xf>
    <xf numFmtId="0" fontId="30" fillId="11" borderId="13" xfId="0" applyFont="1" applyFill="1" applyBorder="1" applyProtection="1"/>
    <xf numFmtId="0" fontId="30" fillId="11" borderId="0" xfId="0" applyFont="1" applyFill="1" applyBorder="1" applyAlignment="1" applyProtection="1">
      <alignment vertical="top" wrapText="1"/>
    </xf>
    <xf numFmtId="0" fontId="30" fillId="11" borderId="14" xfId="0" applyFont="1" applyFill="1" applyBorder="1" applyProtection="1"/>
    <xf numFmtId="0" fontId="30" fillId="11" borderId="15" xfId="0" applyFont="1" applyFill="1" applyBorder="1" applyProtection="1"/>
    <xf numFmtId="0" fontId="30" fillId="11" borderId="16" xfId="0" applyFont="1" applyFill="1" applyBorder="1" applyProtection="1"/>
    <xf numFmtId="0" fontId="30" fillId="0" borderId="0" xfId="0" applyFont="1"/>
    <xf numFmtId="0" fontId="30" fillId="11" borderId="0" xfId="0" applyFont="1" applyFill="1"/>
    <xf numFmtId="3" fontId="17" fillId="0" borderId="2" xfId="0" applyNumberFormat="1" applyFont="1" applyBorder="1" applyAlignment="1" applyProtection="1">
      <alignment horizontal="left" vertical="top" wrapText="1"/>
      <protection locked="0"/>
    </xf>
    <xf numFmtId="0" fontId="29" fillId="11" borderId="2" xfId="0" applyFont="1" applyFill="1" applyBorder="1" applyAlignment="1" applyProtection="1">
      <alignment horizontal="left" vertical="top" wrapText="1"/>
    </xf>
    <xf numFmtId="0" fontId="0" fillId="0" borderId="0" xfId="0" applyProtection="1"/>
    <xf numFmtId="0" fontId="30" fillId="0" borderId="2" xfId="0" applyFont="1" applyFill="1" applyBorder="1" applyAlignment="1" applyProtection="1">
      <alignment vertical="center"/>
      <protection locked="0"/>
    </xf>
    <xf numFmtId="0" fontId="28" fillId="0" borderId="2"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 fillId="13" borderId="2" xfId="0" applyFont="1" applyFill="1" applyBorder="1" applyAlignment="1" applyProtection="1">
      <alignment horizontal="left" vertical="top" wrapText="1"/>
      <protection locked="0"/>
    </xf>
    <xf numFmtId="0" fontId="4" fillId="0" borderId="2" xfId="2" applyFont="1" applyFill="1" applyBorder="1" applyAlignment="1" applyProtection="1">
      <alignment horizontal="left" vertical="top" wrapText="1"/>
      <protection locked="0"/>
    </xf>
    <xf numFmtId="165" fontId="17" fillId="0" borderId="2" xfId="0" applyNumberFormat="1" applyFont="1" applyFill="1" applyBorder="1" applyAlignment="1" applyProtection="1">
      <alignment horizontal="left" vertical="top" wrapText="1"/>
      <protection locked="0"/>
    </xf>
    <xf numFmtId="165" fontId="30" fillId="0" borderId="2" xfId="0" applyNumberFormat="1"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30" fillId="0" borderId="2" xfId="0" applyFont="1" applyFill="1" applyBorder="1" applyAlignment="1" applyProtection="1">
      <alignment horizontal="left" vertical="top" wrapText="1"/>
      <protection locked="0"/>
    </xf>
    <xf numFmtId="0" fontId="1" fillId="11" borderId="0" xfId="0" applyFont="1" applyFill="1" applyAlignment="1">
      <alignment wrapText="1"/>
    </xf>
    <xf numFmtId="1" fontId="17" fillId="11" borderId="2" xfId="0" applyNumberFormat="1" applyFont="1" applyFill="1" applyBorder="1" applyAlignment="1" applyProtection="1">
      <alignment horizontal="left" vertical="top" wrapText="1"/>
    </xf>
    <xf numFmtId="0" fontId="1" fillId="0" borderId="0" xfId="0" applyFont="1" applyFill="1" applyProtection="1"/>
    <xf numFmtId="0" fontId="17" fillId="11" borderId="2" xfId="0" applyFont="1" applyFill="1" applyBorder="1" applyAlignment="1" applyProtection="1">
      <alignment horizontal="left" vertical="top" wrapText="1"/>
      <protection locked="0"/>
    </xf>
    <xf numFmtId="0" fontId="1" fillId="11" borderId="2" xfId="0" applyFont="1" applyFill="1" applyBorder="1" applyAlignment="1" applyProtection="1">
      <alignment vertical="top" wrapText="1"/>
    </xf>
    <xf numFmtId="0" fontId="1" fillId="11" borderId="0" xfId="0" applyFont="1" applyFill="1" applyAlignment="1">
      <alignment horizontal="left" vertical="top" wrapText="1"/>
    </xf>
    <xf numFmtId="0" fontId="15" fillId="0" borderId="0" xfId="0" applyFont="1" applyBorder="1" applyAlignment="1">
      <alignment horizontal="center"/>
    </xf>
    <xf numFmtId="0" fontId="22" fillId="0" borderId="0" xfId="0" applyFont="1" applyBorder="1" applyAlignment="1"/>
    <xf numFmtId="0" fontId="4" fillId="11" borderId="0" xfId="2" applyFill="1" applyAlignment="1" applyProtection="1">
      <alignment wrapText="1"/>
    </xf>
    <xf numFmtId="0" fontId="41" fillId="9" borderId="1" xfId="5" applyFont="1" applyFill="1" applyBorder="1" applyAlignment="1">
      <alignment vertical="top"/>
    </xf>
    <xf numFmtId="0" fontId="29" fillId="11" borderId="0" xfId="0" applyFont="1" applyFill="1" applyBorder="1" applyAlignment="1" applyProtection="1">
      <alignment vertical="top"/>
    </xf>
    <xf numFmtId="0" fontId="42" fillId="0" borderId="0" xfId="0" applyFont="1"/>
    <xf numFmtId="0" fontId="17" fillId="0" borderId="0" xfId="0" applyFont="1" applyAlignment="1"/>
    <xf numFmtId="0" fontId="11" fillId="0" borderId="0" xfId="0" applyFont="1" applyBorder="1" applyAlignment="1"/>
    <xf numFmtId="0" fontId="29" fillId="0" borderId="0" xfId="0" applyFont="1"/>
    <xf numFmtId="0" fontId="45" fillId="11" borderId="0" xfId="0" applyFont="1" applyFill="1" applyProtection="1"/>
    <xf numFmtId="0" fontId="45" fillId="11" borderId="0" xfId="0" applyFont="1" applyFill="1" applyAlignment="1" applyProtection="1"/>
    <xf numFmtId="164" fontId="17" fillId="11" borderId="2" xfId="0" applyNumberFormat="1" applyFont="1" applyFill="1" applyBorder="1" applyAlignment="1" applyProtection="1">
      <alignment vertical="top"/>
    </xf>
    <xf numFmtId="164" fontId="17" fillId="11" borderId="2" xfId="0" applyNumberFormat="1" applyFont="1" applyFill="1" applyBorder="1" applyAlignment="1" applyProtection="1">
      <alignment horizontal="left" vertical="top" wrapText="1"/>
    </xf>
    <xf numFmtId="3" fontId="17" fillId="11" borderId="2" xfId="0" applyNumberFormat="1" applyFont="1" applyFill="1" applyBorder="1" applyAlignment="1" applyProtection="1">
      <alignment vertical="top"/>
    </xf>
    <xf numFmtId="3" fontId="17" fillId="11" borderId="2" xfId="0" applyNumberFormat="1" applyFont="1" applyFill="1" applyBorder="1" applyAlignment="1" applyProtection="1">
      <alignment horizontal="left" vertical="top" wrapText="1"/>
    </xf>
    <xf numFmtId="0" fontId="1" fillId="11" borderId="2" xfId="0" applyFont="1" applyFill="1" applyBorder="1" applyAlignment="1" applyProtection="1">
      <alignment horizontal="left" vertical="top" wrapText="1"/>
      <protection locked="0"/>
    </xf>
    <xf numFmtId="9" fontId="17" fillId="11" borderId="2" xfId="0" applyNumberFormat="1" applyFont="1" applyFill="1" applyBorder="1" applyAlignment="1" applyProtection="1">
      <alignment horizontal="left" vertical="top" wrapText="1"/>
      <protection locked="0"/>
    </xf>
    <xf numFmtId="9" fontId="1" fillId="11" borderId="2" xfId="0" applyNumberFormat="1"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8" fillId="0" borderId="0" xfId="0" applyFont="1" applyBorder="1" applyAlignment="1"/>
    <xf numFmtId="0" fontId="17" fillId="0" borderId="0" xfId="0" applyFont="1" applyBorder="1" applyAlignment="1"/>
    <xf numFmtId="0" fontId="15" fillId="0" borderId="0" xfId="0" applyFont="1" applyBorder="1" applyAlignment="1"/>
    <xf numFmtId="0" fontId="43" fillId="0" borderId="0" xfId="0" applyFont="1" applyBorder="1" applyAlignment="1"/>
    <xf numFmtId="0" fontId="15" fillId="0" borderId="0" xfId="0" applyFont="1" applyBorder="1" applyAlignment="1">
      <alignment horizontal="center"/>
    </xf>
    <xf numFmtId="0" fontId="8" fillId="0" borderId="0" xfId="0"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wrapText="1"/>
    </xf>
    <xf numFmtId="0" fontId="17" fillId="0" borderId="0" xfId="0" applyFont="1" applyBorder="1" applyAlignment="1">
      <alignment horizontal="center"/>
    </xf>
    <xf numFmtId="0" fontId="44" fillId="0" borderId="0" xfId="0" applyFont="1" applyBorder="1" applyAlignment="1"/>
    <xf numFmtId="0" fontId="22" fillId="0" borderId="0" xfId="0" applyFont="1" applyBorder="1" applyAlignment="1"/>
    <xf numFmtId="0" fontId="25" fillId="11" borderId="0" xfId="0" applyFont="1" applyFill="1" applyAlignment="1">
      <alignment horizontal="center"/>
    </xf>
    <xf numFmtId="0" fontId="35" fillId="11" borderId="0" xfId="0" applyFont="1" applyFill="1" applyAlignment="1">
      <alignment horizontal="center"/>
    </xf>
    <xf numFmtId="0" fontId="45" fillId="11" borderId="12" xfId="0" applyFont="1" applyFill="1" applyBorder="1" applyAlignment="1" applyProtection="1">
      <alignment horizontal="center"/>
    </xf>
    <xf numFmtId="0" fontId="45" fillId="0" borderId="0" xfId="0" applyFont="1"/>
    <xf numFmtId="0" fontId="45" fillId="0" borderId="13" xfId="0" applyFont="1" applyBorder="1"/>
    <xf numFmtId="0" fontId="25" fillId="11" borderId="12" xfId="0" applyFont="1" applyFill="1" applyBorder="1" applyAlignment="1" applyProtection="1">
      <alignment horizontal="center"/>
    </xf>
    <xf numFmtId="0" fontId="25" fillId="11" borderId="0" xfId="0" applyFont="1" applyFill="1" applyBorder="1" applyAlignment="1" applyProtection="1">
      <alignment horizontal="center"/>
    </xf>
    <xf numFmtId="0" fontId="25" fillId="11" borderId="13" xfId="0" applyFont="1" applyFill="1" applyBorder="1" applyAlignment="1" applyProtection="1">
      <alignment horizontal="center"/>
    </xf>
    <xf numFmtId="0" fontId="8" fillId="11" borderId="12" xfId="0" applyFont="1" applyFill="1" applyBorder="1" applyAlignment="1" applyProtection="1">
      <alignment horizontal="right" wrapText="1"/>
    </xf>
    <xf numFmtId="0" fontId="8" fillId="11" borderId="0" xfId="0" applyFont="1" applyFill="1" applyBorder="1" applyAlignment="1" applyProtection="1">
      <alignment horizontal="right" wrapText="1"/>
    </xf>
    <xf numFmtId="0" fontId="8" fillId="11" borderId="13" xfId="0" applyFont="1" applyFill="1" applyBorder="1" applyAlignment="1" applyProtection="1">
      <alignment horizontal="right" wrapText="1"/>
    </xf>
    <xf numFmtId="0" fontId="25" fillId="11" borderId="0" xfId="0" applyFont="1" applyFill="1" applyAlignment="1" applyProtection="1">
      <alignment horizontal="center"/>
    </xf>
    <xf numFmtId="0" fontId="45" fillId="11" borderId="0" xfId="0" applyFont="1" applyFill="1" applyAlignment="1" applyProtection="1">
      <alignment horizontal="center"/>
    </xf>
    <xf numFmtId="0" fontId="27" fillId="11" borderId="0" xfId="0" applyFont="1" applyFill="1" applyAlignment="1" applyProtection="1">
      <alignment horizontal="center"/>
    </xf>
    <xf numFmtId="0" fontId="8" fillId="11" borderId="0" xfId="0" applyFont="1" applyFill="1" applyAlignment="1" applyProtection="1">
      <alignment wrapText="1"/>
    </xf>
    <xf numFmtId="0" fontId="45" fillId="11" borderId="0" xfId="0" applyFont="1" applyFill="1" applyAlignment="1" applyProtection="1">
      <alignment horizontal="center" wrapText="1"/>
    </xf>
    <xf numFmtId="0" fontId="17" fillId="11" borderId="3" xfId="0" applyFont="1" applyFill="1" applyBorder="1" applyAlignment="1" applyProtection="1">
      <alignment vertical="top" wrapText="1"/>
    </xf>
    <xf numFmtId="0" fontId="17" fillId="11" borderId="4" xfId="0" applyFont="1" applyFill="1" applyBorder="1" applyAlignment="1" applyProtection="1">
      <alignment vertical="top" wrapText="1"/>
    </xf>
    <xf numFmtId="0" fontId="45" fillId="11" borderId="0" xfId="0" applyFont="1" applyFill="1" applyBorder="1" applyAlignment="1" applyProtection="1">
      <alignment vertical="top" wrapText="1"/>
    </xf>
    <xf numFmtId="0" fontId="25" fillId="11" borderId="0" xfId="0" applyFont="1" applyFill="1" applyAlignment="1" applyProtection="1">
      <alignment horizontal="center" vertical="top" wrapText="1"/>
    </xf>
    <xf numFmtId="0" fontId="29" fillId="11" borderId="0" xfId="0" applyFont="1" applyFill="1" applyAlignment="1" applyProtection="1">
      <alignment vertical="top" wrapText="1"/>
    </xf>
    <xf numFmtId="0" fontId="8" fillId="11" borderId="0" xfId="0" applyFont="1" applyFill="1" applyBorder="1" applyAlignment="1" applyProtection="1">
      <alignment vertical="top" wrapText="1"/>
    </xf>
    <xf numFmtId="0" fontId="47" fillId="0" borderId="0" xfId="0" applyFont="1"/>
  </cellXfs>
  <cellStyles count="6">
    <cellStyle name="GreyOrWhite" xfId="1"/>
    <cellStyle name="Hyperlink" xfId="2" builtinId="8"/>
    <cellStyle name="Normal" xfId="0" builtinId="0"/>
    <cellStyle name="Normal 2" xfId="3"/>
    <cellStyle name="Normal 3" xfId="4"/>
    <cellStyle name="Normal_LIST"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2.jpeg"/><Relationship Id="rId18" Type="http://schemas.openxmlformats.org/officeDocument/2006/relationships/hyperlink" Target="#FinProg"/><Relationship Id="rId3" Type="http://schemas.openxmlformats.org/officeDocument/2006/relationships/image" Target="../media/image3.jpeg"/><Relationship Id="rId21" Type="http://schemas.openxmlformats.org/officeDocument/2006/relationships/image" Target="../media/image16.jpeg"/><Relationship Id="rId7" Type="http://schemas.openxmlformats.org/officeDocument/2006/relationships/image" Target="../media/image7.jpeg"/><Relationship Id="rId12" Type="http://schemas.openxmlformats.org/officeDocument/2006/relationships/hyperlink" Target="#Obj"/><Relationship Id="rId17" Type="http://schemas.openxmlformats.org/officeDocument/2006/relationships/image" Target="../media/image14.jpeg"/><Relationship Id="rId25" Type="http://schemas.openxmlformats.org/officeDocument/2006/relationships/image" Target="../media/image18.jpeg"/><Relationship Id="rId2" Type="http://schemas.openxmlformats.org/officeDocument/2006/relationships/image" Target="../media/image2.jpeg"/><Relationship Id="rId16" Type="http://schemas.openxmlformats.org/officeDocument/2006/relationships/hyperlink" Target="#FinAction"/><Relationship Id="rId20" Type="http://schemas.openxmlformats.org/officeDocument/2006/relationships/hyperlink" Target="#ActionP"/><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hyperlink" Target="#OutAction"/><Relationship Id="rId5" Type="http://schemas.openxmlformats.org/officeDocument/2006/relationships/image" Target="../media/image5.jpeg"/><Relationship Id="rId15" Type="http://schemas.openxmlformats.org/officeDocument/2006/relationships/image" Target="../media/image13.jpeg"/><Relationship Id="rId23" Type="http://schemas.openxmlformats.org/officeDocument/2006/relationships/image" Target="../media/image17.jpeg"/><Relationship Id="rId10" Type="http://schemas.openxmlformats.org/officeDocument/2006/relationships/image" Target="../media/image10.jpeg"/><Relationship Id="rId19" Type="http://schemas.openxmlformats.org/officeDocument/2006/relationships/image" Target="../media/image15.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hyperlink" Target="#OutProg"/><Relationship Id="rId22" Type="http://schemas.openxmlformats.org/officeDocument/2006/relationships/hyperlink" Target="#Prog"/></Relationships>
</file>

<file path=xl/drawings/_rels/drawing10.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drawing2.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2.jpeg"/><Relationship Id="rId18" Type="http://schemas.openxmlformats.org/officeDocument/2006/relationships/hyperlink" Target="#FinProg"/><Relationship Id="rId3" Type="http://schemas.openxmlformats.org/officeDocument/2006/relationships/image" Target="../media/image3.jpeg"/><Relationship Id="rId21" Type="http://schemas.openxmlformats.org/officeDocument/2006/relationships/image" Target="../media/image16.jpeg"/><Relationship Id="rId7" Type="http://schemas.openxmlformats.org/officeDocument/2006/relationships/image" Target="../media/image7.jpeg"/><Relationship Id="rId12" Type="http://schemas.openxmlformats.org/officeDocument/2006/relationships/hyperlink" Target="#Obj"/><Relationship Id="rId17" Type="http://schemas.openxmlformats.org/officeDocument/2006/relationships/image" Target="../media/image14.jpeg"/><Relationship Id="rId25" Type="http://schemas.openxmlformats.org/officeDocument/2006/relationships/image" Target="../media/image18.jpeg"/><Relationship Id="rId2" Type="http://schemas.openxmlformats.org/officeDocument/2006/relationships/image" Target="../media/image2.jpeg"/><Relationship Id="rId16" Type="http://schemas.openxmlformats.org/officeDocument/2006/relationships/hyperlink" Target="#FinAction"/><Relationship Id="rId20" Type="http://schemas.openxmlformats.org/officeDocument/2006/relationships/hyperlink" Target="#ActionP"/><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hyperlink" Target="#OutAction"/><Relationship Id="rId5" Type="http://schemas.openxmlformats.org/officeDocument/2006/relationships/image" Target="../media/image5.jpeg"/><Relationship Id="rId15" Type="http://schemas.openxmlformats.org/officeDocument/2006/relationships/image" Target="../media/image13.jpeg"/><Relationship Id="rId23" Type="http://schemas.openxmlformats.org/officeDocument/2006/relationships/image" Target="../media/image17.jpeg"/><Relationship Id="rId10" Type="http://schemas.openxmlformats.org/officeDocument/2006/relationships/image" Target="../media/image10.jpeg"/><Relationship Id="rId19" Type="http://schemas.openxmlformats.org/officeDocument/2006/relationships/image" Target="../media/image15.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hyperlink" Target="#OutProg"/><Relationship Id="rId22" Type="http://schemas.openxmlformats.org/officeDocument/2006/relationships/hyperlink" Target="#Prog"/></Relationships>
</file>

<file path=xl/drawings/_rels/drawing3.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2.jpeg"/><Relationship Id="rId18" Type="http://schemas.openxmlformats.org/officeDocument/2006/relationships/hyperlink" Target="#FinProg"/><Relationship Id="rId3" Type="http://schemas.openxmlformats.org/officeDocument/2006/relationships/image" Target="../media/image3.jpeg"/><Relationship Id="rId21" Type="http://schemas.openxmlformats.org/officeDocument/2006/relationships/image" Target="../media/image16.jpeg"/><Relationship Id="rId7" Type="http://schemas.openxmlformats.org/officeDocument/2006/relationships/image" Target="../media/image7.jpeg"/><Relationship Id="rId12" Type="http://schemas.openxmlformats.org/officeDocument/2006/relationships/hyperlink" Target="#Obj"/><Relationship Id="rId17" Type="http://schemas.openxmlformats.org/officeDocument/2006/relationships/image" Target="../media/image14.jpeg"/><Relationship Id="rId25" Type="http://schemas.openxmlformats.org/officeDocument/2006/relationships/image" Target="../media/image18.jpeg"/><Relationship Id="rId2" Type="http://schemas.openxmlformats.org/officeDocument/2006/relationships/image" Target="../media/image2.jpeg"/><Relationship Id="rId16" Type="http://schemas.openxmlformats.org/officeDocument/2006/relationships/hyperlink" Target="#FinAction"/><Relationship Id="rId20" Type="http://schemas.openxmlformats.org/officeDocument/2006/relationships/hyperlink" Target="#ActionP"/><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hyperlink" Target="#OutAction"/><Relationship Id="rId5" Type="http://schemas.openxmlformats.org/officeDocument/2006/relationships/image" Target="../media/image5.jpeg"/><Relationship Id="rId15" Type="http://schemas.openxmlformats.org/officeDocument/2006/relationships/image" Target="../media/image13.jpeg"/><Relationship Id="rId23" Type="http://schemas.openxmlformats.org/officeDocument/2006/relationships/image" Target="../media/image17.jpeg"/><Relationship Id="rId10" Type="http://schemas.openxmlformats.org/officeDocument/2006/relationships/image" Target="../media/image10.jpeg"/><Relationship Id="rId19" Type="http://schemas.openxmlformats.org/officeDocument/2006/relationships/image" Target="../media/image15.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hyperlink" Target="#OutProg"/><Relationship Id="rId22" Type="http://schemas.openxmlformats.org/officeDocument/2006/relationships/hyperlink" Target="#Prog"/></Relationships>
</file>

<file path=xl/drawings/_rels/drawing4.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2.jpeg"/><Relationship Id="rId18" Type="http://schemas.openxmlformats.org/officeDocument/2006/relationships/hyperlink" Target="#FinProg"/><Relationship Id="rId26" Type="http://schemas.openxmlformats.org/officeDocument/2006/relationships/image" Target="../media/image19.jpeg"/><Relationship Id="rId3" Type="http://schemas.openxmlformats.org/officeDocument/2006/relationships/image" Target="../media/image3.jpeg"/><Relationship Id="rId21" Type="http://schemas.openxmlformats.org/officeDocument/2006/relationships/image" Target="../media/image16.jpeg"/><Relationship Id="rId7" Type="http://schemas.openxmlformats.org/officeDocument/2006/relationships/image" Target="../media/image7.jpeg"/><Relationship Id="rId12" Type="http://schemas.openxmlformats.org/officeDocument/2006/relationships/hyperlink" Target="#Obj"/><Relationship Id="rId17" Type="http://schemas.openxmlformats.org/officeDocument/2006/relationships/image" Target="../media/image14.jpeg"/><Relationship Id="rId25" Type="http://schemas.openxmlformats.org/officeDocument/2006/relationships/image" Target="../media/image18.jpeg"/><Relationship Id="rId2" Type="http://schemas.openxmlformats.org/officeDocument/2006/relationships/image" Target="../media/image2.jpeg"/><Relationship Id="rId16" Type="http://schemas.openxmlformats.org/officeDocument/2006/relationships/hyperlink" Target="#FinAction"/><Relationship Id="rId20" Type="http://schemas.openxmlformats.org/officeDocument/2006/relationships/hyperlink" Target="#ActionP"/><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hyperlink" Target="#OutAction"/><Relationship Id="rId5" Type="http://schemas.openxmlformats.org/officeDocument/2006/relationships/image" Target="../media/image5.jpeg"/><Relationship Id="rId15" Type="http://schemas.openxmlformats.org/officeDocument/2006/relationships/image" Target="../media/image13.jpeg"/><Relationship Id="rId23" Type="http://schemas.openxmlformats.org/officeDocument/2006/relationships/image" Target="../media/image17.jpeg"/><Relationship Id="rId10" Type="http://schemas.openxmlformats.org/officeDocument/2006/relationships/image" Target="../media/image10.jpeg"/><Relationship Id="rId19" Type="http://schemas.openxmlformats.org/officeDocument/2006/relationships/image" Target="../media/image15.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hyperlink" Target="#OutProg"/><Relationship Id="rId22" Type="http://schemas.openxmlformats.org/officeDocument/2006/relationships/hyperlink" Target="#Prog"/></Relationships>
</file>

<file path=xl/drawings/_rels/drawing5.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drawing6.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drawing7.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drawing8.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drawing9.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0</xdr:rowOff>
    </xdr:from>
    <xdr:to>
      <xdr:col>4</xdr:col>
      <xdr:colOff>2152650</xdr:colOff>
      <xdr:row>0</xdr:row>
      <xdr:rowOff>0</xdr:rowOff>
    </xdr:to>
    <xdr:grpSp>
      <xdr:nvGrpSpPr>
        <xdr:cNvPr id="1292" name="Group 135"/>
        <xdr:cNvGrpSpPr>
          <a:grpSpLocks/>
        </xdr:cNvGrpSpPr>
      </xdr:nvGrpSpPr>
      <xdr:grpSpPr bwMode="auto">
        <a:xfrm>
          <a:off x="923925" y="0"/>
          <a:ext cx="4762500" cy="0"/>
          <a:chOff x="19" y="110"/>
          <a:chExt cx="954" cy="42"/>
        </a:xfrm>
      </xdr:grpSpPr>
      <xdr:pic macro="[0]!Picture50_Click">
        <xdr:nvPicPr>
          <xdr:cNvPr id="1293" name="Picture 51" descr="BasicData"/>
          <xdr:cNvPicPr>
            <a:picLocks noChangeAspect="1" noChangeArrowheads="1"/>
          </xdr:cNvPicPr>
        </xdr:nvPicPr>
        <xdr:blipFill>
          <a:blip xmlns:r="http://schemas.openxmlformats.org/officeDocument/2006/relationships" r:embed="rId1"/>
          <a:srcRect/>
          <a:stretch>
            <a:fillRect/>
          </a:stretch>
        </xdr:blipFill>
        <xdr:spPr bwMode="auto">
          <a:xfrm>
            <a:off x="76" y="113"/>
            <a:ext cx="79" cy="21"/>
          </a:xfrm>
          <a:prstGeom prst="rect">
            <a:avLst/>
          </a:prstGeom>
          <a:noFill/>
          <a:ln w="9525">
            <a:noFill/>
            <a:miter lim="800000"/>
            <a:headEnd/>
            <a:tailEnd/>
          </a:ln>
        </xdr:spPr>
      </xdr:pic>
      <xdr:pic macro="[0]!Picture51_Click">
        <xdr:nvPicPr>
          <xdr:cNvPr id="1294" name="Picture 52" descr="Indicator"/>
          <xdr:cNvPicPr>
            <a:picLocks noChangeAspect="1" noChangeArrowheads="1"/>
          </xdr:cNvPicPr>
        </xdr:nvPicPr>
        <xdr:blipFill>
          <a:blip xmlns:r="http://schemas.openxmlformats.org/officeDocument/2006/relationships" r:embed="rId2"/>
          <a:srcRect/>
          <a:stretch>
            <a:fillRect/>
          </a:stretch>
        </xdr:blipFill>
        <xdr:spPr bwMode="auto">
          <a:xfrm>
            <a:off x="160" y="112"/>
            <a:ext cx="94" cy="21"/>
          </a:xfrm>
          <a:prstGeom prst="rect">
            <a:avLst/>
          </a:prstGeom>
          <a:noFill/>
          <a:ln w="9525">
            <a:noFill/>
            <a:miter lim="800000"/>
            <a:headEnd/>
            <a:tailEnd/>
          </a:ln>
        </xdr:spPr>
      </xdr:pic>
      <xdr:pic macro="[0]!Picture53_Click">
        <xdr:nvPicPr>
          <xdr:cNvPr id="1295" name="Picture 54" descr="Proj"/>
          <xdr:cNvPicPr>
            <a:picLocks noChangeAspect="1" noChangeArrowheads="1"/>
          </xdr:cNvPicPr>
        </xdr:nvPicPr>
        <xdr:blipFill>
          <a:blip xmlns:r="http://schemas.openxmlformats.org/officeDocument/2006/relationships" r:embed="rId3"/>
          <a:srcRect/>
          <a:stretch>
            <a:fillRect/>
          </a:stretch>
        </xdr:blipFill>
        <xdr:spPr bwMode="auto">
          <a:xfrm>
            <a:off x="19" y="112"/>
            <a:ext cx="55" cy="22"/>
          </a:xfrm>
          <a:prstGeom prst="rect">
            <a:avLst/>
          </a:prstGeom>
          <a:noFill/>
          <a:ln w="9525">
            <a:noFill/>
            <a:miter lim="800000"/>
            <a:headEnd/>
            <a:tailEnd/>
          </a:ln>
        </xdr:spPr>
      </xdr:pic>
      <xdr:pic macro="[0]!Picture55_Click">
        <xdr:nvPicPr>
          <xdr:cNvPr id="1296" name="Picture 56" descr="CoFin"/>
          <xdr:cNvPicPr>
            <a:picLocks noChangeAspect="1" noChangeArrowheads="1"/>
          </xdr:cNvPicPr>
        </xdr:nvPicPr>
        <xdr:blipFill>
          <a:blip xmlns:r="http://schemas.openxmlformats.org/officeDocument/2006/relationships" r:embed="rId4"/>
          <a:srcRect/>
          <a:stretch>
            <a:fillRect/>
          </a:stretch>
        </xdr:blipFill>
        <xdr:spPr bwMode="auto">
          <a:xfrm>
            <a:off x="678" y="110"/>
            <a:ext cx="91" cy="23"/>
          </a:xfrm>
          <a:prstGeom prst="rect">
            <a:avLst/>
          </a:prstGeom>
          <a:noFill/>
          <a:ln w="9525">
            <a:noFill/>
            <a:miter lim="800000"/>
            <a:headEnd/>
            <a:tailEnd/>
          </a:ln>
        </xdr:spPr>
      </xdr:pic>
      <xdr:pic macro="[0]!Picture56_Click">
        <xdr:nvPicPr>
          <xdr:cNvPr id="1297" name="Picture 57" descr="Outcome"/>
          <xdr:cNvPicPr>
            <a:picLocks noChangeAspect="1" noChangeArrowheads="1"/>
          </xdr:cNvPicPr>
        </xdr:nvPicPr>
        <xdr:blipFill>
          <a:blip xmlns:r="http://schemas.openxmlformats.org/officeDocument/2006/relationships" r:embed="rId5"/>
          <a:srcRect/>
          <a:stretch>
            <a:fillRect/>
          </a:stretch>
        </xdr:blipFill>
        <xdr:spPr bwMode="auto">
          <a:xfrm>
            <a:off x="326" y="111"/>
            <a:ext cx="66" cy="21"/>
          </a:xfrm>
          <a:prstGeom prst="rect">
            <a:avLst/>
          </a:prstGeom>
          <a:noFill/>
          <a:ln w="9525">
            <a:noFill/>
            <a:miter lim="800000"/>
            <a:headEnd/>
            <a:tailEnd/>
          </a:ln>
        </xdr:spPr>
      </xdr:pic>
      <xdr:pic macro="[0]!Picture21_Click">
        <xdr:nvPicPr>
          <xdr:cNvPr id="1298" name="Picture 61" descr="Good"/>
          <xdr:cNvPicPr>
            <a:picLocks noChangeAspect="1" noChangeArrowheads="1"/>
          </xdr:cNvPicPr>
        </xdr:nvPicPr>
        <xdr:blipFill>
          <a:blip xmlns:r="http://schemas.openxmlformats.org/officeDocument/2006/relationships" r:embed="rId6"/>
          <a:srcRect/>
          <a:stretch>
            <a:fillRect/>
          </a:stretch>
        </xdr:blipFill>
        <xdr:spPr bwMode="auto">
          <a:xfrm>
            <a:off x="875" y="110"/>
            <a:ext cx="98" cy="23"/>
          </a:xfrm>
          <a:prstGeom prst="rect">
            <a:avLst/>
          </a:prstGeom>
          <a:noFill/>
          <a:ln w="9525">
            <a:noFill/>
            <a:miter lim="800000"/>
            <a:headEnd/>
            <a:tailEnd/>
          </a:ln>
        </xdr:spPr>
      </xdr:pic>
      <xdr:pic macro="[0]!Picture61_Click">
        <xdr:nvPicPr>
          <xdr:cNvPr id="1299" name="Picture 62" descr="Procur"/>
          <xdr:cNvPicPr>
            <a:picLocks noChangeAspect="1" noChangeArrowheads="1"/>
          </xdr:cNvPicPr>
        </xdr:nvPicPr>
        <xdr:blipFill>
          <a:blip xmlns:r="http://schemas.openxmlformats.org/officeDocument/2006/relationships" r:embed="rId7"/>
          <a:srcRect/>
          <a:stretch>
            <a:fillRect/>
          </a:stretch>
        </xdr:blipFill>
        <xdr:spPr bwMode="auto">
          <a:xfrm>
            <a:off x="494" y="111"/>
            <a:ext cx="89" cy="22"/>
          </a:xfrm>
          <a:prstGeom prst="rect">
            <a:avLst/>
          </a:prstGeom>
          <a:noFill/>
          <a:ln w="9525">
            <a:noFill/>
            <a:miter lim="800000"/>
            <a:headEnd/>
            <a:tailEnd/>
          </a:ln>
        </xdr:spPr>
      </xdr:pic>
      <xdr:pic macro="[0]!Picture62_Click">
        <xdr:nvPicPr>
          <xdr:cNvPr id="1300" name="Picture 63" descr="Risk"/>
          <xdr:cNvPicPr>
            <a:picLocks noChangeAspect="1" noChangeArrowheads="1"/>
          </xdr:cNvPicPr>
        </xdr:nvPicPr>
        <xdr:blipFill>
          <a:blip xmlns:r="http://schemas.openxmlformats.org/officeDocument/2006/relationships" r:embed="rId8"/>
          <a:srcRect/>
          <a:stretch>
            <a:fillRect/>
          </a:stretch>
        </xdr:blipFill>
        <xdr:spPr bwMode="auto">
          <a:xfrm>
            <a:off x="396" y="110"/>
            <a:ext cx="35" cy="23"/>
          </a:xfrm>
          <a:prstGeom prst="rect">
            <a:avLst/>
          </a:prstGeom>
          <a:noFill/>
          <a:ln w="9525">
            <a:noFill/>
            <a:miter lim="800000"/>
            <a:headEnd/>
            <a:tailEnd/>
          </a:ln>
        </xdr:spPr>
      </xdr:pic>
      <xdr:pic macro="[0]!Picture24_Click">
        <xdr:nvPicPr>
          <xdr:cNvPr id="1301" name="Picture 64" descr="AddFin"/>
          <xdr:cNvPicPr>
            <a:picLocks noChangeAspect="1" noChangeArrowheads="1"/>
          </xdr:cNvPicPr>
        </xdr:nvPicPr>
        <xdr:blipFill>
          <a:blip xmlns:r="http://schemas.openxmlformats.org/officeDocument/2006/relationships" r:embed="rId9"/>
          <a:srcRect/>
          <a:stretch>
            <a:fillRect/>
          </a:stretch>
        </xdr:blipFill>
        <xdr:spPr bwMode="auto">
          <a:xfrm>
            <a:off x="586" y="110"/>
            <a:ext cx="88" cy="23"/>
          </a:xfrm>
          <a:prstGeom prst="rect">
            <a:avLst/>
          </a:prstGeom>
          <a:noFill/>
          <a:ln w="9525">
            <a:noFill/>
            <a:miter lim="800000"/>
            <a:headEnd/>
            <a:tailEnd/>
          </a:ln>
        </xdr:spPr>
      </xdr:pic>
      <xdr:pic macro="[0]!Picture25_Click">
        <xdr:nvPicPr>
          <xdr:cNvPr id="1302" name="Picture 65" descr="End"/>
          <xdr:cNvPicPr>
            <a:picLocks noChangeAspect="1" noChangeArrowheads="1"/>
          </xdr:cNvPicPr>
        </xdr:nvPicPr>
        <xdr:blipFill>
          <a:blip xmlns:r="http://schemas.openxmlformats.org/officeDocument/2006/relationships" r:embed="rId10"/>
          <a:srcRect/>
          <a:stretch>
            <a:fillRect/>
          </a:stretch>
        </xdr:blipFill>
        <xdr:spPr bwMode="auto">
          <a:xfrm>
            <a:off x="772" y="110"/>
            <a:ext cx="96" cy="23"/>
          </a:xfrm>
          <a:prstGeom prst="rect">
            <a:avLst/>
          </a:prstGeom>
          <a:noFill/>
          <a:ln w="9525">
            <a:noFill/>
            <a:miter lim="800000"/>
            <a:headEnd/>
            <a:tailEnd/>
          </a:ln>
        </xdr:spPr>
      </xdr:pic>
      <xdr:pic macro="[0]!Picture65_Click">
        <xdr:nvPicPr>
          <xdr:cNvPr id="1303" name="Picture 66" descr="Finance"/>
          <xdr:cNvPicPr>
            <a:picLocks noChangeAspect="1" noChangeArrowheads="1"/>
          </xdr:cNvPicPr>
        </xdr:nvPicPr>
        <xdr:blipFill>
          <a:blip xmlns:r="http://schemas.openxmlformats.org/officeDocument/2006/relationships" r:embed="rId11"/>
          <a:srcRect/>
          <a:stretch>
            <a:fillRect/>
          </a:stretch>
        </xdr:blipFill>
        <xdr:spPr bwMode="auto">
          <a:xfrm>
            <a:off x="433" y="110"/>
            <a:ext cx="59" cy="23"/>
          </a:xfrm>
          <a:prstGeom prst="rect">
            <a:avLst/>
          </a:prstGeom>
          <a:noFill/>
          <a:ln w="9525">
            <a:noFill/>
            <a:miter lim="800000"/>
            <a:headEnd/>
            <a:tailEnd/>
          </a:ln>
        </xdr:spPr>
      </xdr:pic>
      <xdr:pic>
        <xdr:nvPicPr>
          <xdr:cNvPr id="1304" name="Picture 123" descr="Obj">
            <a:hlinkClick xmlns:r="http://schemas.openxmlformats.org/officeDocument/2006/relationships" r:id="rId12"/>
          </xdr:cNvPr>
          <xdr:cNvPicPr>
            <a:picLocks noChangeAspect="1" noChangeArrowheads="1"/>
          </xdr:cNvPicPr>
        </xdr:nvPicPr>
        <xdr:blipFill>
          <a:blip xmlns:r="http://schemas.openxmlformats.org/officeDocument/2006/relationships" r:embed="rId13"/>
          <a:srcRect/>
          <a:stretch>
            <a:fillRect/>
          </a:stretch>
        </xdr:blipFill>
        <xdr:spPr bwMode="auto">
          <a:xfrm>
            <a:off x="259" y="115"/>
            <a:ext cx="64" cy="18"/>
          </a:xfrm>
          <a:prstGeom prst="rect">
            <a:avLst/>
          </a:prstGeom>
          <a:noFill/>
          <a:ln w="9525">
            <a:noFill/>
            <a:miter lim="800000"/>
            <a:headEnd/>
            <a:tailEnd/>
          </a:ln>
        </xdr:spPr>
      </xdr:pic>
      <xdr:pic>
        <xdr:nvPicPr>
          <xdr:cNvPr id="1305" name="Picture 125" descr="OutProg">
            <a:hlinkClick xmlns:r="http://schemas.openxmlformats.org/officeDocument/2006/relationships" r:id="rId14"/>
          </xdr:cNvPr>
          <xdr:cNvPicPr>
            <a:picLocks noChangeAspect="1" noChangeArrowheads="1"/>
          </xdr:cNvPicPr>
        </xdr:nvPicPr>
        <xdr:blipFill>
          <a:blip xmlns:r="http://schemas.openxmlformats.org/officeDocument/2006/relationships" r:embed="rId15"/>
          <a:srcRect/>
          <a:stretch>
            <a:fillRect/>
          </a:stretch>
        </xdr:blipFill>
        <xdr:spPr bwMode="auto">
          <a:xfrm>
            <a:off x="300" y="134"/>
            <a:ext cx="124" cy="18"/>
          </a:xfrm>
          <a:prstGeom prst="rect">
            <a:avLst/>
          </a:prstGeom>
          <a:noFill/>
          <a:ln w="9525">
            <a:noFill/>
            <a:miter lim="800000"/>
            <a:headEnd/>
            <a:tailEnd/>
          </a:ln>
        </xdr:spPr>
      </xdr:pic>
      <xdr:pic>
        <xdr:nvPicPr>
          <xdr:cNvPr id="1306" name="Picture 126" descr="FinAction">
            <a:hlinkClick xmlns:r="http://schemas.openxmlformats.org/officeDocument/2006/relationships" r:id="rId16"/>
          </xdr:cNvPr>
          <xdr:cNvPicPr>
            <a:picLocks noChangeAspect="1" noChangeArrowheads="1"/>
          </xdr:cNvPicPr>
        </xdr:nvPicPr>
        <xdr:blipFill>
          <a:blip xmlns:r="http://schemas.openxmlformats.org/officeDocument/2006/relationships" r:embed="rId17"/>
          <a:srcRect/>
          <a:stretch>
            <a:fillRect/>
          </a:stretch>
        </xdr:blipFill>
        <xdr:spPr bwMode="auto">
          <a:xfrm>
            <a:off x="691" y="133"/>
            <a:ext cx="132" cy="19"/>
          </a:xfrm>
          <a:prstGeom prst="rect">
            <a:avLst/>
          </a:prstGeom>
          <a:noFill/>
          <a:ln w="9525">
            <a:noFill/>
            <a:miter lim="800000"/>
            <a:headEnd/>
            <a:tailEnd/>
          </a:ln>
        </xdr:spPr>
      </xdr:pic>
      <xdr:pic>
        <xdr:nvPicPr>
          <xdr:cNvPr id="1307" name="Picture 127" descr="FinProg">
            <a:hlinkClick xmlns:r="http://schemas.openxmlformats.org/officeDocument/2006/relationships" r:id="rId18"/>
          </xdr:cNvPr>
          <xdr:cNvPicPr>
            <a:picLocks noChangeAspect="1" noChangeArrowheads="1"/>
          </xdr:cNvPicPr>
        </xdr:nvPicPr>
        <xdr:blipFill>
          <a:blip xmlns:r="http://schemas.openxmlformats.org/officeDocument/2006/relationships" r:embed="rId19"/>
          <a:srcRect/>
          <a:stretch>
            <a:fillRect/>
          </a:stretch>
        </xdr:blipFill>
        <xdr:spPr bwMode="auto">
          <a:xfrm>
            <a:off x="574" y="135"/>
            <a:ext cx="113" cy="17"/>
          </a:xfrm>
          <a:prstGeom prst="rect">
            <a:avLst/>
          </a:prstGeom>
          <a:noFill/>
          <a:ln w="9525">
            <a:noFill/>
            <a:miter lim="800000"/>
            <a:headEnd/>
            <a:tailEnd/>
          </a:ln>
        </xdr:spPr>
      </xdr:pic>
      <xdr:pic>
        <xdr:nvPicPr>
          <xdr:cNvPr id="1308" name="Picture 128" descr="ObjAction">
            <a:hlinkClick xmlns:r="http://schemas.openxmlformats.org/officeDocument/2006/relationships" r:id="rId20"/>
          </xdr:cNvPr>
          <xdr:cNvPicPr>
            <a:picLocks noChangeAspect="1" noChangeArrowheads="1"/>
          </xdr:cNvPicPr>
        </xdr:nvPicPr>
        <xdr:blipFill>
          <a:blip xmlns:r="http://schemas.openxmlformats.org/officeDocument/2006/relationships" r:embed="rId21"/>
          <a:srcRect/>
          <a:stretch>
            <a:fillRect/>
          </a:stretch>
        </xdr:blipFill>
        <xdr:spPr bwMode="auto">
          <a:xfrm>
            <a:off x="150" y="134"/>
            <a:ext cx="143" cy="18"/>
          </a:xfrm>
          <a:prstGeom prst="rect">
            <a:avLst/>
          </a:prstGeom>
          <a:noFill/>
          <a:ln w="9525">
            <a:noFill/>
            <a:miter lim="800000"/>
            <a:headEnd/>
            <a:tailEnd/>
          </a:ln>
        </xdr:spPr>
      </xdr:pic>
      <xdr:pic>
        <xdr:nvPicPr>
          <xdr:cNvPr id="1309" name="Picture 129" descr="ObjProg">
            <a:hlinkClick xmlns:r="http://schemas.openxmlformats.org/officeDocument/2006/relationships" r:id="rId22"/>
          </xdr:cNvPr>
          <xdr:cNvPicPr>
            <a:picLocks noChangeAspect="1" noChangeArrowheads="1"/>
          </xdr:cNvPicPr>
        </xdr:nvPicPr>
        <xdr:blipFill>
          <a:blip xmlns:r="http://schemas.openxmlformats.org/officeDocument/2006/relationships" r:embed="rId23"/>
          <a:srcRect/>
          <a:stretch>
            <a:fillRect/>
          </a:stretch>
        </xdr:blipFill>
        <xdr:spPr bwMode="auto">
          <a:xfrm>
            <a:off x="21" y="135"/>
            <a:ext cx="125" cy="17"/>
          </a:xfrm>
          <a:prstGeom prst="rect">
            <a:avLst/>
          </a:prstGeom>
          <a:noFill/>
          <a:ln w="9525">
            <a:noFill/>
            <a:miter lim="800000"/>
            <a:headEnd/>
            <a:tailEnd/>
          </a:ln>
        </xdr:spPr>
      </xdr:pic>
      <xdr:pic>
        <xdr:nvPicPr>
          <xdr:cNvPr id="1310" name="Picture 130" descr="OutAction">
            <a:hlinkClick xmlns:r="http://schemas.openxmlformats.org/officeDocument/2006/relationships" r:id="rId24"/>
          </xdr:cNvPr>
          <xdr:cNvPicPr>
            <a:picLocks noChangeAspect="1" noChangeArrowheads="1"/>
          </xdr:cNvPicPr>
        </xdr:nvPicPr>
        <xdr:blipFill>
          <a:blip xmlns:r="http://schemas.openxmlformats.org/officeDocument/2006/relationships" r:embed="rId25"/>
          <a:srcRect/>
          <a:stretch>
            <a:fillRect/>
          </a:stretch>
        </xdr:blipFill>
        <xdr:spPr bwMode="auto">
          <a:xfrm>
            <a:off x="429" y="135"/>
            <a:ext cx="141" cy="17"/>
          </a:xfrm>
          <a:prstGeom prst="rect">
            <a:avLst/>
          </a:prstGeom>
          <a:noFill/>
          <a:ln w="9525">
            <a:noFill/>
            <a:miter lim="800000"/>
            <a:headEnd/>
            <a:tailEnd/>
          </a:ln>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4210050</xdr:colOff>
      <xdr:row>6</xdr:row>
      <xdr:rowOff>152400</xdr:rowOff>
    </xdr:to>
    <xdr:grpSp>
      <xdr:nvGrpSpPr>
        <xdr:cNvPr id="42081" name="Group 39"/>
        <xdr:cNvGrpSpPr>
          <a:grpSpLocks/>
        </xdr:cNvGrpSpPr>
      </xdr:nvGrpSpPr>
      <xdr:grpSpPr bwMode="auto">
        <a:xfrm>
          <a:off x="180975" y="190500"/>
          <a:ext cx="10296525" cy="1057275"/>
          <a:chOff x="19" y="20"/>
          <a:chExt cx="1090" cy="116"/>
        </a:xfrm>
      </xdr:grpSpPr>
      <xdr:pic>
        <xdr:nvPicPr>
          <xdr:cNvPr id="42082" name="Picture 40" descr="UNDP GEF Banner"/>
          <xdr:cNvPicPr>
            <a:picLocks noChangeAspect="1" noChangeArrowheads="1"/>
          </xdr:cNvPicPr>
        </xdr:nvPicPr>
        <xdr:blipFill>
          <a:blip xmlns:r="http://schemas.openxmlformats.org/officeDocument/2006/relationships" r:embed="rId1" cstate="print"/>
          <a:srcRect/>
          <a:stretch>
            <a:fillRect/>
          </a:stretch>
        </xdr:blipFill>
        <xdr:spPr bwMode="auto">
          <a:xfrm>
            <a:off x="19" y="20"/>
            <a:ext cx="1090" cy="90"/>
          </a:xfrm>
          <a:prstGeom prst="rect">
            <a:avLst/>
          </a:prstGeom>
          <a:noFill/>
          <a:ln w="9525">
            <a:noFill/>
            <a:miter lim="800000"/>
            <a:headEnd/>
            <a:tailEnd/>
          </a:ln>
        </xdr:spPr>
      </xdr:pic>
      <xdr:pic>
        <xdr:nvPicPr>
          <xdr:cNvPr id="42083" name="Picture 3" descr="UNDP Logo.bmp"/>
          <xdr:cNvPicPr>
            <a:picLocks noChangeAspect="1"/>
          </xdr:cNvPicPr>
        </xdr:nvPicPr>
        <xdr:blipFill>
          <a:blip xmlns:r="http://schemas.openxmlformats.org/officeDocument/2006/relationships" r:embed="rId2" cstate="print"/>
          <a:srcRect/>
          <a:stretch>
            <a:fillRect/>
          </a:stretch>
        </xdr:blipFill>
        <xdr:spPr bwMode="auto">
          <a:xfrm>
            <a:off x="1042" y="31"/>
            <a:ext cx="57" cy="105"/>
          </a:xfrm>
          <a:prstGeom prst="rect">
            <a:avLst/>
          </a:prstGeom>
          <a:noFill/>
          <a:ln w="9525">
            <a:noFill/>
            <a:miter lim="800000"/>
            <a:headEnd/>
            <a:tailEnd/>
          </a:ln>
        </xdr:spPr>
      </xdr:pic>
      <xdr:sp macro="" textlink="">
        <xdr:nvSpPr>
          <xdr:cNvPr id="42026" name="Text Box 42"/>
          <xdr:cNvSpPr txBox="1">
            <a:spLocks noChangeArrowheads="1"/>
          </xdr:cNvSpPr>
        </xdr:nvSpPr>
        <xdr:spPr bwMode="auto">
          <a:xfrm>
            <a:off x="688" y="43"/>
            <a:ext cx="327" cy="44"/>
          </a:xfrm>
          <a:prstGeom prst="rect">
            <a:avLst/>
          </a:prstGeom>
          <a:noFill/>
          <a:ln w="9525">
            <a:noFill/>
            <a:miter lim="800000"/>
            <a:headEnd/>
            <a:tailEnd/>
          </a:ln>
        </xdr:spPr>
        <xdr:txBody>
          <a:bodyPr vertOverflow="clip" wrap="square" lIns="36576" tIns="27432" rIns="36576" bIns="0" anchor="t" upright="1"/>
          <a:lstStyle/>
          <a:p>
            <a:pPr algn="ctr" rtl="0">
              <a:defRPr sz="1000"/>
            </a:pPr>
            <a:r>
              <a:rPr lang="es-HN" sz="1200" b="0" i="0" u="none" strike="noStrike" baseline="0">
                <a:solidFill>
                  <a:srgbClr val="FFFFFF"/>
                </a:solidFill>
                <a:latin typeface="Candara"/>
              </a:rPr>
              <a:t>2011 Annual Project Review (APR)</a:t>
            </a:r>
          </a:p>
          <a:p>
            <a:pPr algn="ctr" rtl="0">
              <a:defRPr sz="1000"/>
            </a:pPr>
            <a:r>
              <a:rPr lang="es-HN" sz="1200" b="0" i="0" u="none" strike="noStrike" baseline="0">
                <a:solidFill>
                  <a:srgbClr val="FFFFFF"/>
                </a:solidFill>
                <a:latin typeface="Candara"/>
              </a:rPr>
              <a:t>Project Implementation Report (PIR)</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5</xdr:col>
      <xdr:colOff>438150</xdr:colOff>
      <xdr:row>6</xdr:row>
      <xdr:rowOff>152400</xdr:rowOff>
    </xdr:to>
    <xdr:grpSp>
      <xdr:nvGrpSpPr>
        <xdr:cNvPr id="44094" name="Group 14"/>
        <xdr:cNvGrpSpPr>
          <a:grpSpLocks/>
        </xdr:cNvGrpSpPr>
      </xdr:nvGrpSpPr>
      <xdr:grpSpPr bwMode="auto">
        <a:xfrm>
          <a:off x="180975" y="180975"/>
          <a:ext cx="10382250" cy="1057275"/>
          <a:chOff x="19" y="20"/>
          <a:chExt cx="1090" cy="116"/>
        </a:xfrm>
      </xdr:grpSpPr>
      <xdr:pic>
        <xdr:nvPicPr>
          <xdr:cNvPr id="44095" name="Picture 15" descr="UNDP GEF Banner"/>
          <xdr:cNvPicPr>
            <a:picLocks noChangeAspect="1" noChangeArrowheads="1"/>
          </xdr:cNvPicPr>
        </xdr:nvPicPr>
        <xdr:blipFill>
          <a:blip xmlns:r="http://schemas.openxmlformats.org/officeDocument/2006/relationships" r:embed="rId1" cstate="print"/>
          <a:srcRect/>
          <a:stretch>
            <a:fillRect/>
          </a:stretch>
        </xdr:blipFill>
        <xdr:spPr bwMode="auto">
          <a:xfrm>
            <a:off x="19" y="20"/>
            <a:ext cx="1090" cy="90"/>
          </a:xfrm>
          <a:prstGeom prst="rect">
            <a:avLst/>
          </a:prstGeom>
          <a:noFill/>
          <a:ln w="9525">
            <a:noFill/>
            <a:miter lim="800000"/>
            <a:headEnd/>
            <a:tailEnd/>
          </a:ln>
        </xdr:spPr>
      </xdr:pic>
      <xdr:pic>
        <xdr:nvPicPr>
          <xdr:cNvPr id="44096" name="Picture 3" descr="UNDP Logo.bmp"/>
          <xdr:cNvPicPr>
            <a:picLocks noChangeAspect="1"/>
          </xdr:cNvPicPr>
        </xdr:nvPicPr>
        <xdr:blipFill>
          <a:blip xmlns:r="http://schemas.openxmlformats.org/officeDocument/2006/relationships" r:embed="rId2" cstate="print"/>
          <a:srcRect/>
          <a:stretch>
            <a:fillRect/>
          </a:stretch>
        </xdr:blipFill>
        <xdr:spPr bwMode="auto">
          <a:xfrm>
            <a:off x="1042" y="31"/>
            <a:ext cx="57" cy="105"/>
          </a:xfrm>
          <a:prstGeom prst="rect">
            <a:avLst/>
          </a:prstGeom>
          <a:noFill/>
          <a:ln w="9525">
            <a:noFill/>
            <a:miter lim="800000"/>
            <a:headEnd/>
            <a:tailEnd/>
          </a:ln>
        </xdr:spPr>
      </xdr:pic>
      <xdr:sp macro="" textlink="">
        <xdr:nvSpPr>
          <xdr:cNvPr id="44049" name="Text Box 17"/>
          <xdr:cNvSpPr txBox="1">
            <a:spLocks noChangeArrowheads="1"/>
          </xdr:cNvSpPr>
        </xdr:nvSpPr>
        <xdr:spPr bwMode="auto">
          <a:xfrm>
            <a:off x="688" y="43"/>
            <a:ext cx="324" cy="44"/>
          </a:xfrm>
          <a:prstGeom prst="rect">
            <a:avLst/>
          </a:prstGeom>
          <a:noFill/>
          <a:ln w="9525">
            <a:noFill/>
            <a:miter lim="800000"/>
            <a:headEnd/>
            <a:tailEnd/>
          </a:ln>
        </xdr:spPr>
        <xdr:txBody>
          <a:bodyPr vertOverflow="clip" wrap="square" lIns="36576" tIns="27432" rIns="36576" bIns="0" anchor="t" upright="1"/>
          <a:lstStyle/>
          <a:p>
            <a:pPr algn="ctr" rtl="0">
              <a:defRPr sz="1000"/>
            </a:pPr>
            <a:r>
              <a:rPr lang="es-HN" sz="1200" b="0" i="0" u="none" strike="noStrike" baseline="0">
                <a:solidFill>
                  <a:srgbClr val="FFFFFF"/>
                </a:solidFill>
                <a:latin typeface="Candara"/>
              </a:rPr>
              <a:t>2011 Annual Project Review (APR)</a:t>
            </a:r>
          </a:p>
          <a:p>
            <a:pPr algn="ctr" rtl="0">
              <a:defRPr sz="1000"/>
            </a:pPr>
            <a:r>
              <a:rPr lang="es-HN" sz="1200" b="0" i="0" u="none" strike="noStrike" baseline="0">
                <a:solidFill>
                  <a:srgbClr val="FFFFFF"/>
                </a:solidFill>
                <a:latin typeface="Candara"/>
              </a:rPr>
              <a:t>Project Implementation Report (PIR)</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3876675</xdr:colOff>
      <xdr:row>6</xdr:row>
      <xdr:rowOff>152400</xdr:rowOff>
    </xdr:to>
    <xdr:grpSp>
      <xdr:nvGrpSpPr>
        <xdr:cNvPr id="45147" name="Group 33"/>
        <xdr:cNvGrpSpPr>
          <a:grpSpLocks/>
        </xdr:cNvGrpSpPr>
      </xdr:nvGrpSpPr>
      <xdr:grpSpPr bwMode="auto">
        <a:xfrm>
          <a:off x="180975" y="180975"/>
          <a:ext cx="9925050" cy="1057275"/>
          <a:chOff x="19" y="20"/>
          <a:chExt cx="1090" cy="116"/>
        </a:xfrm>
      </xdr:grpSpPr>
      <xdr:pic>
        <xdr:nvPicPr>
          <xdr:cNvPr id="45148" name="Picture 34" descr="UNDP GEF Banner"/>
          <xdr:cNvPicPr>
            <a:picLocks noChangeAspect="1" noChangeArrowheads="1"/>
          </xdr:cNvPicPr>
        </xdr:nvPicPr>
        <xdr:blipFill>
          <a:blip xmlns:r="http://schemas.openxmlformats.org/officeDocument/2006/relationships" r:embed="rId1" cstate="print"/>
          <a:srcRect/>
          <a:stretch>
            <a:fillRect/>
          </a:stretch>
        </xdr:blipFill>
        <xdr:spPr bwMode="auto">
          <a:xfrm>
            <a:off x="19" y="20"/>
            <a:ext cx="1090" cy="90"/>
          </a:xfrm>
          <a:prstGeom prst="rect">
            <a:avLst/>
          </a:prstGeom>
          <a:noFill/>
          <a:ln w="9525">
            <a:noFill/>
            <a:miter lim="800000"/>
            <a:headEnd/>
            <a:tailEnd/>
          </a:ln>
        </xdr:spPr>
      </xdr:pic>
      <xdr:pic>
        <xdr:nvPicPr>
          <xdr:cNvPr id="45149" name="Picture 3" descr="UNDP Logo.bmp"/>
          <xdr:cNvPicPr>
            <a:picLocks noChangeAspect="1"/>
          </xdr:cNvPicPr>
        </xdr:nvPicPr>
        <xdr:blipFill>
          <a:blip xmlns:r="http://schemas.openxmlformats.org/officeDocument/2006/relationships" r:embed="rId2" cstate="print"/>
          <a:srcRect/>
          <a:stretch>
            <a:fillRect/>
          </a:stretch>
        </xdr:blipFill>
        <xdr:spPr bwMode="auto">
          <a:xfrm>
            <a:off x="1042" y="31"/>
            <a:ext cx="57" cy="105"/>
          </a:xfrm>
          <a:prstGeom prst="rect">
            <a:avLst/>
          </a:prstGeom>
          <a:noFill/>
          <a:ln w="9525">
            <a:noFill/>
            <a:miter lim="800000"/>
            <a:headEnd/>
            <a:tailEnd/>
          </a:ln>
        </xdr:spPr>
      </xdr:pic>
      <xdr:sp macro="" textlink="">
        <xdr:nvSpPr>
          <xdr:cNvPr id="45092" name="Text Box 36"/>
          <xdr:cNvSpPr txBox="1">
            <a:spLocks noChangeArrowheads="1"/>
          </xdr:cNvSpPr>
        </xdr:nvSpPr>
        <xdr:spPr bwMode="auto">
          <a:xfrm>
            <a:off x="688" y="43"/>
            <a:ext cx="321" cy="44"/>
          </a:xfrm>
          <a:prstGeom prst="rect">
            <a:avLst/>
          </a:prstGeom>
          <a:noFill/>
          <a:ln w="9525">
            <a:noFill/>
            <a:miter lim="800000"/>
            <a:headEnd/>
            <a:tailEnd/>
          </a:ln>
        </xdr:spPr>
        <xdr:txBody>
          <a:bodyPr vertOverflow="clip" wrap="square" lIns="36576" tIns="27432" rIns="36576" bIns="0" anchor="t" upright="1"/>
          <a:lstStyle/>
          <a:p>
            <a:pPr algn="ctr" rtl="0">
              <a:defRPr sz="1000"/>
            </a:pPr>
            <a:r>
              <a:rPr lang="es-HN" sz="1200" b="0" i="0" u="none" strike="noStrike" baseline="0">
                <a:solidFill>
                  <a:srgbClr val="FFFFFF"/>
                </a:solidFill>
                <a:latin typeface="Candara"/>
              </a:rPr>
              <a:t>2011 Annual Project Review (APR)</a:t>
            </a:r>
          </a:p>
          <a:p>
            <a:pPr algn="ctr" rtl="0">
              <a:defRPr sz="1000"/>
            </a:pPr>
            <a:r>
              <a:rPr lang="es-HN" sz="1200" b="0" i="0" u="none" strike="noStrike" baseline="0">
                <a:solidFill>
                  <a:srgbClr val="FFFFFF"/>
                </a:solidFill>
                <a:latin typeface="Candara"/>
              </a:rPr>
              <a:t>Project Implementation Report (PIR)</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714375</xdr:colOff>
      <xdr:row>6</xdr:row>
      <xdr:rowOff>152400</xdr:rowOff>
    </xdr:to>
    <xdr:grpSp>
      <xdr:nvGrpSpPr>
        <xdr:cNvPr id="48216" name="Group 32"/>
        <xdr:cNvGrpSpPr>
          <a:grpSpLocks/>
        </xdr:cNvGrpSpPr>
      </xdr:nvGrpSpPr>
      <xdr:grpSpPr bwMode="auto">
        <a:xfrm>
          <a:off x="180975" y="180975"/>
          <a:ext cx="10382250" cy="1057275"/>
          <a:chOff x="19" y="20"/>
          <a:chExt cx="1090" cy="116"/>
        </a:xfrm>
      </xdr:grpSpPr>
      <xdr:pic>
        <xdr:nvPicPr>
          <xdr:cNvPr id="48217" name="Picture 33" descr="UNDP GEF Banner"/>
          <xdr:cNvPicPr>
            <a:picLocks noChangeAspect="1" noChangeArrowheads="1"/>
          </xdr:cNvPicPr>
        </xdr:nvPicPr>
        <xdr:blipFill>
          <a:blip xmlns:r="http://schemas.openxmlformats.org/officeDocument/2006/relationships" r:embed="rId1" cstate="print"/>
          <a:srcRect/>
          <a:stretch>
            <a:fillRect/>
          </a:stretch>
        </xdr:blipFill>
        <xdr:spPr bwMode="auto">
          <a:xfrm>
            <a:off x="19" y="20"/>
            <a:ext cx="1090" cy="90"/>
          </a:xfrm>
          <a:prstGeom prst="rect">
            <a:avLst/>
          </a:prstGeom>
          <a:noFill/>
          <a:ln w="9525">
            <a:noFill/>
            <a:miter lim="800000"/>
            <a:headEnd/>
            <a:tailEnd/>
          </a:ln>
        </xdr:spPr>
      </xdr:pic>
      <xdr:pic>
        <xdr:nvPicPr>
          <xdr:cNvPr id="48218" name="Picture 3" descr="UNDP Logo.bmp"/>
          <xdr:cNvPicPr>
            <a:picLocks noChangeAspect="1"/>
          </xdr:cNvPicPr>
        </xdr:nvPicPr>
        <xdr:blipFill>
          <a:blip xmlns:r="http://schemas.openxmlformats.org/officeDocument/2006/relationships" r:embed="rId2" cstate="print"/>
          <a:srcRect/>
          <a:stretch>
            <a:fillRect/>
          </a:stretch>
        </xdr:blipFill>
        <xdr:spPr bwMode="auto">
          <a:xfrm>
            <a:off x="1042" y="31"/>
            <a:ext cx="57" cy="105"/>
          </a:xfrm>
          <a:prstGeom prst="rect">
            <a:avLst/>
          </a:prstGeom>
          <a:noFill/>
          <a:ln w="9525">
            <a:noFill/>
            <a:miter lim="800000"/>
            <a:headEnd/>
            <a:tailEnd/>
          </a:ln>
        </xdr:spPr>
      </xdr:pic>
      <xdr:sp macro="" textlink="">
        <xdr:nvSpPr>
          <xdr:cNvPr id="48163" name="Text Box 35"/>
          <xdr:cNvSpPr txBox="1">
            <a:spLocks noChangeArrowheads="1"/>
          </xdr:cNvSpPr>
        </xdr:nvSpPr>
        <xdr:spPr bwMode="auto">
          <a:xfrm>
            <a:off x="688" y="43"/>
            <a:ext cx="324" cy="44"/>
          </a:xfrm>
          <a:prstGeom prst="rect">
            <a:avLst/>
          </a:prstGeom>
          <a:noFill/>
          <a:ln w="9525">
            <a:noFill/>
            <a:miter lim="800000"/>
            <a:headEnd/>
            <a:tailEnd/>
          </a:ln>
        </xdr:spPr>
        <xdr:txBody>
          <a:bodyPr vertOverflow="clip" wrap="square" lIns="36576" tIns="27432" rIns="36576" bIns="0" anchor="t" upright="1"/>
          <a:lstStyle/>
          <a:p>
            <a:pPr algn="ctr" rtl="0">
              <a:defRPr sz="1000"/>
            </a:pPr>
            <a:r>
              <a:rPr lang="es-HN" sz="1200" b="0" i="0" u="none" strike="noStrike" baseline="0">
                <a:solidFill>
                  <a:srgbClr val="FFFFFF"/>
                </a:solidFill>
                <a:latin typeface="Candara"/>
              </a:rPr>
              <a:t>2011 Annual Project Review (APR)</a:t>
            </a:r>
          </a:p>
          <a:p>
            <a:pPr algn="ctr" rtl="0">
              <a:defRPr sz="1000"/>
            </a:pPr>
            <a:r>
              <a:rPr lang="es-HN" sz="1200" b="0" i="0" u="none" strike="noStrike" baseline="0">
                <a:solidFill>
                  <a:srgbClr val="FFFFFF"/>
                </a:solidFill>
                <a:latin typeface="Candara"/>
              </a:rPr>
              <a:t>Project Implementation Report (PIR)</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38100</xdr:colOff>
      <xdr:row>6</xdr:row>
      <xdr:rowOff>152400</xdr:rowOff>
    </xdr:to>
    <xdr:grpSp>
      <xdr:nvGrpSpPr>
        <xdr:cNvPr id="49230" name="Group 24"/>
        <xdr:cNvGrpSpPr>
          <a:grpSpLocks/>
        </xdr:cNvGrpSpPr>
      </xdr:nvGrpSpPr>
      <xdr:grpSpPr bwMode="auto">
        <a:xfrm>
          <a:off x="180975" y="190500"/>
          <a:ext cx="10382250" cy="1057275"/>
          <a:chOff x="19" y="20"/>
          <a:chExt cx="1090" cy="116"/>
        </a:xfrm>
      </xdr:grpSpPr>
      <xdr:pic>
        <xdr:nvPicPr>
          <xdr:cNvPr id="49231" name="Picture 25" descr="UNDP GEF Banner"/>
          <xdr:cNvPicPr>
            <a:picLocks noChangeAspect="1" noChangeArrowheads="1"/>
          </xdr:cNvPicPr>
        </xdr:nvPicPr>
        <xdr:blipFill>
          <a:blip xmlns:r="http://schemas.openxmlformats.org/officeDocument/2006/relationships" r:embed="rId1" cstate="print"/>
          <a:srcRect/>
          <a:stretch>
            <a:fillRect/>
          </a:stretch>
        </xdr:blipFill>
        <xdr:spPr bwMode="auto">
          <a:xfrm>
            <a:off x="19" y="20"/>
            <a:ext cx="1090" cy="90"/>
          </a:xfrm>
          <a:prstGeom prst="rect">
            <a:avLst/>
          </a:prstGeom>
          <a:noFill/>
          <a:ln w="9525">
            <a:noFill/>
            <a:miter lim="800000"/>
            <a:headEnd/>
            <a:tailEnd/>
          </a:ln>
        </xdr:spPr>
      </xdr:pic>
      <xdr:pic>
        <xdr:nvPicPr>
          <xdr:cNvPr id="49232" name="Picture 3" descr="UNDP Logo.bmp"/>
          <xdr:cNvPicPr>
            <a:picLocks noChangeAspect="1"/>
          </xdr:cNvPicPr>
        </xdr:nvPicPr>
        <xdr:blipFill>
          <a:blip xmlns:r="http://schemas.openxmlformats.org/officeDocument/2006/relationships" r:embed="rId2" cstate="print"/>
          <a:srcRect/>
          <a:stretch>
            <a:fillRect/>
          </a:stretch>
        </xdr:blipFill>
        <xdr:spPr bwMode="auto">
          <a:xfrm>
            <a:off x="1042" y="31"/>
            <a:ext cx="57" cy="105"/>
          </a:xfrm>
          <a:prstGeom prst="rect">
            <a:avLst/>
          </a:prstGeom>
          <a:noFill/>
          <a:ln w="9525">
            <a:noFill/>
            <a:miter lim="800000"/>
            <a:headEnd/>
            <a:tailEnd/>
          </a:ln>
        </xdr:spPr>
      </xdr:pic>
      <xdr:sp macro="" textlink="">
        <xdr:nvSpPr>
          <xdr:cNvPr id="49179" name="Text Box 27"/>
          <xdr:cNvSpPr txBox="1">
            <a:spLocks noChangeArrowheads="1"/>
          </xdr:cNvSpPr>
        </xdr:nvSpPr>
        <xdr:spPr bwMode="auto">
          <a:xfrm>
            <a:off x="688" y="43"/>
            <a:ext cx="324" cy="44"/>
          </a:xfrm>
          <a:prstGeom prst="rect">
            <a:avLst/>
          </a:prstGeom>
          <a:noFill/>
          <a:ln w="9525">
            <a:noFill/>
            <a:miter lim="800000"/>
            <a:headEnd/>
            <a:tailEnd/>
          </a:ln>
        </xdr:spPr>
        <xdr:txBody>
          <a:bodyPr vertOverflow="clip" wrap="square" lIns="36576" tIns="27432" rIns="36576" bIns="0" anchor="t" upright="1"/>
          <a:lstStyle/>
          <a:p>
            <a:pPr algn="ctr" rtl="0">
              <a:defRPr sz="1000"/>
            </a:pPr>
            <a:r>
              <a:rPr lang="es-HN" sz="1200" b="0" i="0" u="none" strike="noStrike" baseline="0">
                <a:solidFill>
                  <a:srgbClr val="FFFFFF"/>
                </a:solidFill>
                <a:latin typeface="Candara"/>
              </a:rPr>
              <a:t>2011 Annual Project Review (APR)</a:t>
            </a:r>
          </a:p>
          <a:p>
            <a:pPr algn="ctr" rtl="0">
              <a:defRPr sz="1000"/>
            </a:pPr>
            <a:r>
              <a:rPr lang="es-HN" sz="1200" b="0" i="0" u="none" strike="noStrike" baseline="0">
                <a:solidFill>
                  <a:srgbClr val="FFFFFF"/>
                </a:solidFill>
                <a:latin typeface="Candara"/>
              </a:rPr>
              <a:t>Project Implementation Report (PIR)</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542925</xdr:colOff>
      <xdr:row>6</xdr:row>
      <xdr:rowOff>152400</xdr:rowOff>
    </xdr:to>
    <xdr:grpSp>
      <xdr:nvGrpSpPr>
        <xdr:cNvPr id="53310" name="Group 14"/>
        <xdr:cNvGrpSpPr>
          <a:grpSpLocks/>
        </xdr:cNvGrpSpPr>
      </xdr:nvGrpSpPr>
      <xdr:grpSpPr bwMode="auto">
        <a:xfrm>
          <a:off x="180975" y="180975"/>
          <a:ext cx="10382250" cy="1057275"/>
          <a:chOff x="19" y="20"/>
          <a:chExt cx="1090" cy="116"/>
        </a:xfrm>
      </xdr:grpSpPr>
      <xdr:pic>
        <xdr:nvPicPr>
          <xdr:cNvPr id="53311" name="Picture 15" descr="UNDP GEF Banner"/>
          <xdr:cNvPicPr>
            <a:picLocks noChangeAspect="1" noChangeArrowheads="1"/>
          </xdr:cNvPicPr>
        </xdr:nvPicPr>
        <xdr:blipFill>
          <a:blip xmlns:r="http://schemas.openxmlformats.org/officeDocument/2006/relationships" r:embed="rId1" cstate="print"/>
          <a:srcRect/>
          <a:stretch>
            <a:fillRect/>
          </a:stretch>
        </xdr:blipFill>
        <xdr:spPr bwMode="auto">
          <a:xfrm>
            <a:off x="19" y="20"/>
            <a:ext cx="1090" cy="90"/>
          </a:xfrm>
          <a:prstGeom prst="rect">
            <a:avLst/>
          </a:prstGeom>
          <a:noFill/>
          <a:ln w="9525">
            <a:noFill/>
            <a:miter lim="800000"/>
            <a:headEnd/>
            <a:tailEnd/>
          </a:ln>
        </xdr:spPr>
      </xdr:pic>
      <xdr:pic>
        <xdr:nvPicPr>
          <xdr:cNvPr id="53312" name="Picture 3" descr="UNDP Logo.bmp"/>
          <xdr:cNvPicPr>
            <a:picLocks noChangeAspect="1"/>
          </xdr:cNvPicPr>
        </xdr:nvPicPr>
        <xdr:blipFill>
          <a:blip xmlns:r="http://schemas.openxmlformats.org/officeDocument/2006/relationships" r:embed="rId2" cstate="print"/>
          <a:srcRect/>
          <a:stretch>
            <a:fillRect/>
          </a:stretch>
        </xdr:blipFill>
        <xdr:spPr bwMode="auto">
          <a:xfrm>
            <a:off x="1042" y="31"/>
            <a:ext cx="57" cy="105"/>
          </a:xfrm>
          <a:prstGeom prst="rect">
            <a:avLst/>
          </a:prstGeom>
          <a:noFill/>
          <a:ln w="9525">
            <a:noFill/>
            <a:miter lim="800000"/>
            <a:headEnd/>
            <a:tailEnd/>
          </a:ln>
        </xdr:spPr>
      </xdr:pic>
      <xdr:sp macro="" textlink="">
        <xdr:nvSpPr>
          <xdr:cNvPr id="53265" name="Text Box 17"/>
          <xdr:cNvSpPr txBox="1">
            <a:spLocks noChangeArrowheads="1"/>
          </xdr:cNvSpPr>
        </xdr:nvSpPr>
        <xdr:spPr bwMode="auto">
          <a:xfrm>
            <a:off x="688" y="43"/>
            <a:ext cx="324" cy="44"/>
          </a:xfrm>
          <a:prstGeom prst="rect">
            <a:avLst/>
          </a:prstGeom>
          <a:noFill/>
          <a:ln w="9525">
            <a:noFill/>
            <a:miter lim="800000"/>
            <a:headEnd/>
            <a:tailEnd/>
          </a:ln>
        </xdr:spPr>
        <xdr:txBody>
          <a:bodyPr vertOverflow="clip" wrap="square" lIns="36576" tIns="27432" rIns="36576" bIns="0" anchor="t" upright="1"/>
          <a:lstStyle/>
          <a:p>
            <a:pPr algn="ctr" rtl="0">
              <a:defRPr sz="1000"/>
            </a:pPr>
            <a:r>
              <a:rPr lang="es-HN" sz="1200" b="0" i="0" u="none" strike="noStrike" baseline="0">
                <a:solidFill>
                  <a:srgbClr val="FFFFFF"/>
                </a:solidFill>
                <a:latin typeface="Candara"/>
              </a:rPr>
              <a:t>2011 Annual Project Review (APR)</a:t>
            </a:r>
          </a:p>
          <a:p>
            <a:pPr algn="ctr" rtl="0">
              <a:defRPr sz="1000"/>
            </a:pPr>
            <a:r>
              <a:rPr lang="es-HN" sz="1200" b="0" i="0" u="none" strike="noStrike" baseline="0">
                <a:solidFill>
                  <a:srgbClr val="FFFFFF"/>
                </a:solidFill>
                <a:latin typeface="Candara"/>
              </a:rPr>
              <a:t>Project Implementation Report (PIR)</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238125</xdr:colOff>
      <xdr:row>6</xdr:row>
      <xdr:rowOff>152400</xdr:rowOff>
    </xdr:to>
    <xdr:grpSp>
      <xdr:nvGrpSpPr>
        <xdr:cNvPr id="54347" name="Group 27"/>
        <xdr:cNvGrpSpPr>
          <a:grpSpLocks/>
        </xdr:cNvGrpSpPr>
      </xdr:nvGrpSpPr>
      <xdr:grpSpPr bwMode="auto">
        <a:xfrm>
          <a:off x="180975" y="180975"/>
          <a:ext cx="10382250" cy="1057275"/>
          <a:chOff x="19" y="20"/>
          <a:chExt cx="1090" cy="116"/>
        </a:xfrm>
      </xdr:grpSpPr>
      <xdr:pic>
        <xdr:nvPicPr>
          <xdr:cNvPr id="54348" name="Picture 28" descr="UNDP GEF Banner"/>
          <xdr:cNvPicPr>
            <a:picLocks noChangeAspect="1" noChangeArrowheads="1"/>
          </xdr:cNvPicPr>
        </xdr:nvPicPr>
        <xdr:blipFill>
          <a:blip xmlns:r="http://schemas.openxmlformats.org/officeDocument/2006/relationships" r:embed="rId1" cstate="print"/>
          <a:srcRect/>
          <a:stretch>
            <a:fillRect/>
          </a:stretch>
        </xdr:blipFill>
        <xdr:spPr bwMode="auto">
          <a:xfrm>
            <a:off x="19" y="20"/>
            <a:ext cx="1090" cy="90"/>
          </a:xfrm>
          <a:prstGeom prst="rect">
            <a:avLst/>
          </a:prstGeom>
          <a:noFill/>
          <a:ln w="9525">
            <a:noFill/>
            <a:miter lim="800000"/>
            <a:headEnd/>
            <a:tailEnd/>
          </a:ln>
        </xdr:spPr>
      </xdr:pic>
      <xdr:pic>
        <xdr:nvPicPr>
          <xdr:cNvPr id="54349" name="Picture 3" descr="UNDP Logo.bmp"/>
          <xdr:cNvPicPr>
            <a:picLocks noChangeAspect="1"/>
          </xdr:cNvPicPr>
        </xdr:nvPicPr>
        <xdr:blipFill>
          <a:blip xmlns:r="http://schemas.openxmlformats.org/officeDocument/2006/relationships" r:embed="rId2" cstate="print"/>
          <a:srcRect/>
          <a:stretch>
            <a:fillRect/>
          </a:stretch>
        </xdr:blipFill>
        <xdr:spPr bwMode="auto">
          <a:xfrm>
            <a:off x="1042" y="31"/>
            <a:ext cx="57" cy="105"/>
          </a:xfrm>
          <a:prstGeom prst="rect">
            <a:avLst/>
          </a:prstGeom>
          <a:noFill/>
          <a:ln w="9525">
            <a:noFill/>
            <a:miter lim="800000"/>
            <a:headEnd/>
            <a:tailEnd/>
          </a:ln>
        </xdr:spPr>
      </xdr:pic>
      <xdr:sp macro="" textlink="">
        <xdr:nvSpPr>
          <xdr:cNvPr id="54302" name="Text Box 30"/>
          <xdr:cNvSpPr txBox="1">
            <a:spLocks noChangeArrowheads="1"/>
          </xdr:cNvSpPr>
        </xdr:nvSpPr>
        <xdr:spPr bwMode="auto">
          <a:xfrm>
            <a:off x="688" y="43"/>
            <a:ext cx="324" cy="44"/>
          </a:xfrm>
          <a:prstGeom prst="rect">
            <a:avLst/>
          </a:prstGeom>
          <a:noFill/>
          <a:ln w="9525">
            <a:noFill/>
            <a:miter lim="800000"/>
            <a:headEnd/>
            <a:tailEnd/>
          </a:ln>
        </xdr:spPr>
        <xdr:txBody>
          <a:bodyPr vertOverflow="clip" wrap="square" lIns="36576" tIns="27432" rIns="36576" bIns="0" anchor="t" upright="1"/>
          <a:lstStyle/>
          <a:p>
            <a:pPr algn="ctr" rtl="0">
              <a:defRPr sz="1000"/>
            </a:pPr>
            <a:r>
              <a:rPr lang="es-HN" sz="1200" b="0" i="0" u="none" strike="noStrike" baseline="0">
                <a:solidFill>
                  <a:srgbClr val="FFFFFF"/>
                </a:solidFill>
                <a:latin typeface="Candara"/>
              </a:rPr>
              <a:t>2011 Annual Project Review (APR)</a:t>
            </a:r>
          </a:p>
          <a:p>
            <a:pPr algn="ctr" rtl="0">
              <a:defRPr sz="1000"/>
            </a:pPr>
            <a:r>
              <a:rPr lang="es-HN" sz="1200" b="0" i="0" u="none" strike="noStrike" baseline="0">
                <a:solidFill>
                  <a:srgbClr val="FFFFFF"/>
                </a:solidFill>
                <a:latin typeface="Candara"/>
              </a:rPr>
              <a:t>Project Implementation Report (PIR)</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xdr:row>
      <xdr:rowOff>0</xdr:rowOff>
    </xdr:from>
    <xdr:to>
      <xdr:col>5</xdr:col>
      <xdr:colOff>19050</xdr:colOff>
      <xdr:row>6</xdr:row>
      <xdr:rowOff>152400</xdr:rowOff>
    </xdr:to>
    <xdr:grpSp>
      <xdr:nvGrpSpPr>
        <xdr:cNvPr id="62543" name="Group 21"/>
        <xdr:cNvGrpSpPr>
          <a:grpSpLocks/>
        </xdr:cNvGrpSpPr>
      </xdr:nvGrpSpPr>
      <xdr:grpSpPr bwMode="auto">
        <a:xfrm>
          <a:off x="180975" y="180975"/>
          <a:ext cx="10382250" cy="1057275"/>
          <a:chOff x="19" y="20"/>
          <a:chExt cx="1090" cy="116"/>
        </a:xfrm>
      </xdr:grpSpPr>
      <xdr:pic>
        <xdr:nvPicPr>
          <xdr:cNvPr id="62544" name="Picture 22" descr="UNDP GEF Banner"/>
          <xdr:cNvPicPr>
            <a:picLocks noChangeAspect="1" noChangeArrowheads="1"/>
          </xdr:cNvPicPr>
        </xdr:nvPicPr>
        <xdr:blipFill>
          <a:blip xmlns:r="http://schemas.openxmlformats.org/officeDocument/2006/relationships" r:embed="rId1" cstate="print"/>
          <a:srcRect/>
          <a:stretch>
            <a:fillRect/>
          </a:stretch>
        </xdr:blipFill>
        <xdr:spPr bwMode="auto">
          <a:xfrm>
            <a:off x="19" y="20"/>
            <a:ext cx="1090" cy="90"/>
          </a:xfrm>
          <a:prstGeom prst="rect">
            <a:avLst/>
          </a:prstGeom>
          <a:noFill/>
          <a:ln w="9525">
            <a:noFill/>
            <a:miter lim="800000"/>
            <a:headEnd/>
            <a:tailEnd/>
          </a:ln>
        </xdr:spPr>
      </xdr:pic>
      <xdr:pic>
        <xdr:nvPicPr>
          <xdr:cNvPr id="62545" name="Picture 3" descr="UNDP Logo.bmp"/>
          <xdr:cNvPicPr>
            <a:picLocks noChangeAspect="1"/>
          </xdr:cNvPicPr>
        </xdr:nvPicPr>
        <xdr:blipFill>
          <a:blip xmlns:r="http://schemas.openxmlformats.org/officeDocument/2006/relationships" r:embed="rId2" cstate="print"/>
          <a:srcRect/>
          <a:stretch>
            <a:fillRect/>
          </a:stretch>
        </xdr:blipFill>
        <xdr:spPr bwMode="auto">
          <a:xfrm>
            <a:off x="1042" y="31"/>
            <a:ext cx="57" cy="105"/>
          </a:xfrm>
          <a:prstGeom prst="rect">
            <a:avLst/>
          </a:prstGeom>
          <a:noFill/>
          <a:ln w="9525">
            <a:noFill/>
            <a:miter lim="800000"/>
            <a:headEnd/>
            <a:tailEnd/>
          </a:ln>
        </xdr:spPr>
      </xdr:pic>
      <xdr:sp macro="" textlink="">
        <xdr:nvSpPr>
          <xdr:cNvPr id="62488" name="Text Box 24"/>
          <xdr:cNvSpPr txBox="1">
            <a:spLocks noChangeArrowheads="1"/>
          </xdr:cNvSpPr>
        </xdr:nvSpPr>
        <xdr:spPr bwMode="auto">
          <a:xfrm>
            <a:off x="688" y="43"/>
            <a:ext cx="324" cy="44"/>
          </a:xfrm>
          <a:prstGeom prst="rect">
            <a:avLst/>
          </a:prstGeom>
          <a:noFill/>
          <a:ln w="9525">
            <a:noFill/>
            <a:miter lim="800000"/>
            <a:headEnd/>
            <a:tailEnd/>
          </a:ln>
        </xdr:spPr>
        <xdr:txBody>
          <a:bodyPr vertOverflow="clip" wrap="square" lIns="36576" tIns="27432" rIns="36576" bIns="0" anchor="t" upright="1"/>
          <a:lstStyle/>
          <a:p>
            <a:pPr algn="ctr" rtl="0">
              <a:defRPr sz="1000"/>
            </a:pPr>
            <a:r>
              <a:rPr lang="es-HN" sz="1200" b="0" i="0" u="none" strike="noStrike" baseline="0">
                <a:solidFill>
                  <a:srgbClr val="FFFFFF"/>
                </a:solidFill>
                <a:latin typeface="Candara"/>
              </a:rPr>
              <a:t>2011 Annual Project Review (APR)</a:t>
            </a:r>
          </a:p>
          <a:p>
            <a:pPr algn="ctr" rtl="0">
              <a:defRPr sz="1000"/>
            </a:pPr>
            <a:r>
              <a:rPr lang="es-HN" sz="1200" b="0" i="0" u="none" strike="noStrike" baseline="0">
                <a:solidFill>
                  <a:srgbClr val="FFFFFF"/>
                </a:solidFill>
                <a:latin typeface="Candara"/>
              </a:rPr>
              <a:t>Project Implementation Report (PIR)</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0</xdr:row>
      <xdr:rowOff>0</xdr:rowOff>
    </xdr:from>
    <xdr:to>
      <xdr:col>4</xdr:col>
      <xdr:colOff>2152650</xdr:colOff>
      <xdr:row>0</xdr:row>
      <xdr:rowOff>0</xdr:rowOff>
    </xdr:to>
    <xdr:grpSp>
      <xdr:nvGrpSpPr>
        <xdr:cNvPr id="72934" name="Group 135"/>
        <xdr:cNvGrpSpPr>
          <a:grpSpLocks/>
        </xdr:cNvGrpSpPr>
      </xdr:nvGrpSpPr>
      <xdr:grpSpPr bwMode="auto">
        <a:xfrm>
          <a:off x="923925" y="0"/>
          <a:ext cx="2562225" cy="0"/>
          <a:chOff x="19" y="110"/>
          <a:chExt cx="954" cy="42"/>
        </a:xfrm>
      </xdr:grpSpPr>
      <xdr:pic macro="[0]!Picture50_Click">
        <xdr:nvPicPr>
          <xdr:cNvPr id="72935" name="Picture 51" descr="BasicData"/>
          <xdr:cNvPicPr>
            <a:picLocks noChangeAspect="1" noChangeArrowheads="1"/>
          </xdr:cNvPicPr>
        </xdr:nvPicPr>
        <xdr:blipFill>
          <a:blip xmlns:r="http://schemas.openxmlformats.org/officeDocument/2006/relationships" r:embed="rId1"/>
          <a:srcRect/>
          <a:stretch>
            <a:fillRect/>
          </a:stretch>
        </xdr:blipFill>
        <xdr:spPr bwMode="auto">
          <a:xfrm>
            <a:off x="76" y="113"/>
            <a:ext cx="79" cy="21"/>
          </a:xfrm>
          <a:prstGeom prst="rect">
            <a:avLst/>
          </a:prstGeom>
          <a:noFill/>
          <a:ln w="9525">
            <a:noFill/>
            <a:miter lim="800000"/>
            <a:headEnd/>
            <a:tailEnd/>
          </a:ln>
        </xdr:spPr>
      </xdr:pic>
      <xdr:pic macro="[0]!Picture51_Click">
        <xdr:nvPicPr>
          <xdr:cNvPr id="72936" name="Picture 52" descr="Indicator"/>
          <xdr:cNvPicPr>
            <a:picLocks noChangeAspect="1" noChangeArrowheads="1"/>
          </xdr:cNvPicPr>
        </xdr:nvPicPr>
        <xdr:blipFill>
          <a:blip xmlns:r="http://schemas.openxmlformats.org/officeDocument/2006/relationships" r:embed="rId2"/>
          <a:srcRect/>
          <a:stretch>
            <a:fillRect/>
          </a:stretch>
        </xdr:blipFill>
        <xdr:spPr bwMode="auto">
          <a:xfrm>
            <a:off x="160" y="112"/>
            <a:ext cx="94" cy="21"/>
          </a:xfrm>
          <a:prstGeom prst="rect">
            <a:avLst/>
          </a:prstGeom>
          <a:noFill/>
          <a:ln w="9525">
            <a:noFill/>
            <a:miter lim="800000"/>
            <a:headEnd/>
            <a:tailEnd/>
          </a:ln>
        </xdr:spPr>
      </xdr:pic>
      <xdr:pic macro="[0]!Picture53_Click">
        <xdr:nvPicPr>
          <xdr:cNvPr id="72937" name="Picture 54" descr="Proj"/>
          <xdr:cNvPicPr>
            <a:picLocks noChangeAspect="1" noChangeArrowheads="1"/>
          </xdr:cNvPicPr>
        </xdr:nvPicPr>
        <xdr:blipFill>
          <a:blip xmlns:r="http://schemas.openxmlformats.org/officeDocument/2006/relationships" r:embed="rId3"/>
          <a:srcRect/>
          <a:stretch>
            <a:fillRect/>
          </a:stretch>
        </xdr:blipFill>
        <xdr:spPr bwMode="auto">
          <a:xfrm>
            <a:off x="19" y="112"/>
            <a:ext cx="55" cy="22"/>
          </a:xfrm>
          <a:prstGeom prst="rect">
            <a:avLst/>
          </a:prstGeom>
          <a:noFill/>
          <a:ln w="9525">
            <a:noFill/>
            <a:miter lim="800000"/>
            <a:headEnd/>
            <a:tailEnd/>
          </a:ln>
        </xdr:spPr>
      </xdr:pic>
      <xdr:pic macro="[0]!Picture55_Click">
        <xdr:nvPicPr>
          <xdr:cNvPr id="72938" name="Picture 56" descr="CoFin"/>
          <xdr:cNvPicPr>
            <a:picLocks noChangeAspect="1" noChangeArrowheads="1"/>
          </xdr:cNvPicPr>
        </xdr:nvPicPr>
        <xdr:blipFill>
          <a:blip xmlns:r="http://schemas.openxmlformats.org/officeDocument/2006/relationships" r:embed="rId4"/>
          <a:srcRect/>
          <a:stretch>
            <a:fillRect/>
          </a:stretch>
        </xdr:blipFill>
        <xdr:spPr bwMode="auto">
          <a:xfrm>
            <a:off x="678" y="110"/>
            <a:ext cx="91" cy="23"/>
          </a:xfrm>
          <a:prstGeom prst="rect">
            <a:avLst/>
          </a:prstGeom>
          <a:noFill/>
          <a:ln w="9525">
            <a:noFill/>
            <a:miter lim="800000"/>
            <a:headEnd/>
            <a:tailEnd/>
          </a:ln>
        </xdr:spPr>
      </xdr:pic>
      <xdr:pic macro="[0]!Picture56_Click">
        <xdr:nvPicPr>
          <xdr:cNvPr id="72939" name="Picture 57" descr="Outcome"/>
          <xdr:cNvPicPr>
            <a:picLocks noChangeAspect="1" noChangeArrowheads="1"/>
          </xdr:cNvPicPr>
        </xdr:nvPicPr>
        <xdr:blipFill>
          <a:blip xmlns:r="http://schemas.openxmlformats.org/officeDocument/2006/relationships" r:embed="rId5"/>
          <a:srcRect/>
          <a:stretch>
            <a:fillRect/>
          </a:stretch>
        </xdr:blipFill>
        <xdr:spPr bwMode="auto">
          <a:xfrm>
            <a:off x="326" y="111"/>
            <a:ext cx="66" cy="21"/>
          </a:xfrm>
          <a:prstGeom prst="rect">
            <a:avLst/>
          </a:prstGeom>
          <a:noFill/>
          <a:ln w="9525">
            <a:noFill/>
            <a:miter lim="800000"/>
            <a:headEnd/>
            <a:tailEnd/>
          </a:ln>
        </xdr:spPr>
      </xdr:pic>
      <xdr:pic macro="[0]!Picture21_Click">
        <xdr:nvPicPr>
          <xdr:cNvPr id="72940" name="Picture 61" descr="Good"/>
          <xdr:cNvPicPr>
            <a:picLocks noChangeAspect="1" noChangeArrowheads="1"/>
          </xdr:cNvPicPr>
        </xdr:nvPicPr>
        <xdr:blipFill>
          <a:blip xmlns:r="http://schemas.openxmlformats.org/officeDocument/2006/relationships" r:embed="rId6"/>
          <a:srcRect/>
          <a:stretch>
            <a:fillRect/>
          </a:stretch>
        </xdr:blipFill>
        <xdr:spPr bwMode="auto">
          <a:xfrm>
            <a:off x="875" y="110"/>
            <a:ext cx="98" cy="23"/>
          </a:xfrm>
          <a:prstGeom prst="rect">
            <a:avLst/>
          </a:prstGeom>
          <a:noFill/>
          <a:ln w="9525">
            <a:noFill/>
            <a:miter lim="800000"/>
            <a:headEnd/>
            <a:tailEnd/>
          </a:ln>
        </xdr:spPr>
      </xdr:pic>
      <xdr:pic macro="[0]!Picture61_Click">
        <xdr:nvPicPr>
          <xdr:cNvPr id="72941" name="Picture 62" descr="Procur"/>
          <xdr:cNvPicPr>
            <a:picLocks noChangeAspect="1" noChangeArrowheads="1"/>
          </xdr:cNvPicPr>
        </xdr:nvPicPr>
        <xdr:blipFill>
          <a:blip xmlns:r="http://schemas.openxmlformats.org/officeDocument/2006/relationships" r:embed="rId7"/>
          <a:srcRect/>
          <a:stretch>
            <a:fillRect/>
          </a:stretch>
        </xdr:blipFill>
        <xdr:spPr bwMode="auto">
          <a:xfrm>
            <a:off x="494" y="111"/>
            <a:ext cx="89" cy="22"/>
          </a:xfrm>
          <a:prstGeom prst="rect">
            <a:avLst/>
          </a:prstGeom>
          <a:noFill/>
          <a:ln w="9525">
            <a:noFill/>
            <a:miter lim="800000"/>
            <a:headEnd/>
            <a:tailEnd/>
          </a:ln>
        </xdr:spPr>
      </xdr:pic>
      <xdr:pic macro="[0]!Picture62_Click">
        <xdr:nvPicPr>
          <xdr:cNvPr id="72942" name="Picture 63" descr="Risk"/>
          <xdr:cNvPicPr>
            <a:picLocks noChangeAspect="1" noChangeArrowheads="1"/>
          </xdr:cNvPicPr>
        </xdr:nvPicPr>
        <xdr:blipFill>
          <a:blip xmlns:r="http://schemas.openxmlformats.org/officeDocument/2006/relationships" r:embed="rId8"/>
          <a:srcRect/>
          <a:stretch>
            <a:fillRect/>
          </a:stretch>
        </xdr:blipFill>
        <xdr:spPr bwMode="auto">
          <a:xfrm>
            <a:off x="396" y="110"/>
            <a:ext cx="35" cy="23"/>
          </a:xfrm>
          <a:prstGeom prst="rect">
            <a:avLst/>
          </a:prstGeom>
          <a:noFill/>
          <a:ln w="9525">
            <a:noFill/>
            <a:miter lim="800000"/>
            <a:headEnd/>
            <a:tailEnd/>
          </a:ln>
        </xdr:spPr>
      </xdr:pic>
      <xdr:pic macro="[0]!Picture24_Click">
        <xdr:nvPicPr>
          <xdr:cNvPr id="72943" name="Picture 64" descr="AddFin"/>
          <xdr:cNvPicPr>
            <a:picLocks noChangeAspect="1" noChangeArrowheads="1"/>
          </xdr:cNvPicPr>
        </xdr:nvPicPr>
        <xdr:blipFill>
          <a:blip xmlns:r="http://schemas.openxmlformats.org/officeDocument/2006/relationships" r:embed="rId9"/>
          <a:srcRect/>
          <a:stretch>
            <a:fillRect/>
          </a:stretch>
        </xdr:blipFill>
        <xdr:spPr bwMode="auto">
          <a:xfrm>
            <a:off x="586" y="110"/>
            <a:ext cx="88" cy="23"/>
          </a:xfrm>
          <a:prstGeom prst="rect">
            <a:avLst/>
          </a:prstGeom>
          <a:noFill/>
          <a:ln w="9525">
            <a:noFill/>
            <a:miter lim="800000"/>
            <a:headEnd/>
            <a:tailEnd/>
          </a:ln>
        </xdr:spPr>
      </xdr:pic>
      <xdr:pic macro="[0]!Picture25_Click">
        <xdr:nvPicPr>
          <xdr:cNvPr id="72944" name="Picture 65" descr="End"/>
          <xdr:cNvPicPr>
            <a:picLocks noChangeAspect="1" noChangeArrowheads="1"/>
          </xdr:cNvPicPr>
        </xdr:nvPicPr>
        <xdr:blipFill>
          <a:blip xmlns:r="http://schemas.openxmlformats.org/officeDocument/2006/relationships" r:embed="rId10"/>
          <a:srcRect/>
          <a:stretch>
            <a:fillRect/>
          </a:stretch>
        </xdr:blipFill>
        <xdr:spPr bwMode="auto">
          <a:xfrm>
            <a:off x="772" y="110"/>
            <a:ext cx="96" cy="23"/>
          </a:xfrm>
          <a:prstGeom prst="rect">
            <a:avLst/>
          </a:prstGeom>
          <a:noFill/>
          <a:ln w="9525">
            <a:noFill/>
            <a:miter lim="800000"/>
            <a:headEnd/>
            <a:tailEnd/>
          </a:ln>
        </xdr:spPr>
      </xdr:pic>
      <xdr:pic macro="[0]!Picture65_Click">
        <xdr:nvPicPr>
          <xdr:cNvPr id="72945" name="Picture 66" descr="Finance"/>
          <xdr:cNvPicPr>
            <a:picLocks noChangeAspect="1" noChangeArrowheads="1"/>
          </xdr:cNvPicPr>
        </xdr:nvPicPr>
        <xdr:blipFill>
          <a:blip xmlns:r="http://schemas.openxmlformats.org/officeDocument/2006/relationships" r:embed="rId11"/>
          <a:srcRect/>
          <a:stretch>
            <a:fillRect/>
          </a:stretch>
        </xdr:blipFill>
        <xdr:spPr bwMode="auto">
          <a:xfrm>
            <a:off x="433" y="110"/>
            <a:ext cx="59" cy="23"/>
          </a:xfrm>
          <a:prstGeom prst="rect">
            <a:avLst/>
          </a:prstGeom>
          <a:noFill/>
          <a:ln w="9525">
            <a:noFill/>
            <a:miter lim="800000"/>
            <a:headEnd/>
            <a:tailEnd/>
          </a:ln>
        </xdr:spPr>
      </xdr:pic>
      <xdr:pic>
        <xdr:nvPicPr>
          <xdr:cNvPr id="72946" name="Picture 123" descr="Obj">
            <a:hlinkClick xmlns:r="http://schemas.openxmlformats.org/officeDocument/2006/relationships" r:id="rId12"/>
          </xdr:cNvPr>
          <xdr:cNvPicPr>
            <a:picLocks noChangeAspect="1" noChangeArrowheads="1"/>
          </xdr:cNvPicPr>
        </xdr:nvPicPr>
        <xdr:blipFill>
          <a:blip xmlns:r="http://schemas.openxmlformats.org/officeDocument/2006/relationships" r:embed="rId13"/>
          <a:srcRect/>
          <a:stretch>
            <a:fillRect/>
          </a:stretch>
        </xdr:blipFill>
        <xdr:spPr bwMode="auto">
          <a:xfrm>
            <a:off x="259" y="115"/>
            <a:ext cx="64" cy="18"/>
          </a:xfrm>
          <a:prstGeom prst="rect">
            <a:avLst/>
          </a:prstGeom>
          <a:noFill/>
          <a:ln w="9525">
            <a:noFill/>
            <a:miter lim="800000"/>
            <a:headEnd/>
            <a:tailEnd/>
          </a:ln>
        </xdr:spPr>
      </xdr:pic>
      <xdr:pic>
        <xdr:nvPicPr>
          <xdr:cNvPr id="72947" name="Picture 125" descr="OutProg">
            <a:hlinkClick xmlns:r="http://schemas.openxmlformats.org/officeDocument/2006/relationships" r:id="rId14"/>
          </xdr:cNvPr>
          <xdr:cNvPicPr>
            <a:picLocks noChangeAspect="1" noChangeArrowheads="1"/>
          </xdr:cNvPicPr>
        </xdr:nvPicPr>
        <xdr:blipFill>
          <a:blip xmlns:r="http://schemas.openxmlformats.org/officeDocument/2006/relationships" r:embed="rId15"/>
          <a:srcRect/>
          <a:stretch>
            <a:fillRect/>
          </a:stretch>
        </xdr:blipFill>
        <xdr:spPr bwMode="auto">
          <a:xfrm>
            <a:off x="300" y="134"/>
            <a:ext cx="124" cy="18"/>
          </a:xfrm>
          <a:prstGeom prst="rect">
            <a:avLst/>
          </a:prstGeom>
          <a:noFill/>
          <a:ln w="9525">
            <a:noFill/>
            <a:miter lim="800000"/>
            <a:headEnd/>
            <a:tailEnd/>
          </a:ln>
        </xdr:spPr>
      </xdr:pic>
      <xdr:pic>
        <xdr:nvPicPr>
          <xdr:cNvPr id="72948" name="Picture 126" descr="FinAction">
            <a:hlinkClick xmlns:r="http://schemas.openxmlformats.org/officeDocument/2006/relationships" r:id="rId16"/>
          </xdr:cNvPr>
          <xdr:cNvPicPr>
            <a:picLocks noChangeAspect="1" noChangeArrowheads="1"/>
          </xdr:cNvPicPr>
        </xdr:nvPicPr>
        <xdr:blipFill>
          <a:blip xmlns:r="http://schemas.openxmlformats.org/officeDocument/2006/relationships" r:embed="rId17"/>
          <a:srcRect/>
          <a:stretch>
            <a:fillRect/>
          </a:stretch>
        </xdr:blipFill>
        <xdr:spPr bwMode="auto">
          <a:xfrm>
            <a:off x="691" y="133"/>
            <a:ext cx="132" cy="19"/>
          </a:xfrm>
          <a:prstGeom prst="rect">
            <a:avLst/>
          </a:prstGeom>
          <a:noFill/>
          <a:ln w="9525">
            <a:noFill/>
            <a:miter lim="800000"/>
            <a:headEnd/>
            <a:tailEnd/>
          </a:ln>
        </xdr:spPr>
      </xdr:pic>
      <xdr:pic>
        <xdr:nvPicPr>
          <xdr:cNvPr id="72949" name="Picture 127" descr="FinProg">
            <a:hlinkClick xmlns:r="http://schemas.openxmlformats.org/officeDocument/2006/relationships" r:id="rId18"/>
          </xdr:cNvPr>
          <xdr:cNvPicPr>
            <a:picLocks noChangeAspect="1" noChangeArrowheads="1"/>
          </xdr:cNvPicPr>
        </xdr:nvPicPr>
        <xdr:blipFill>
          <a:blip xmlns:r="http://schemas.openxmlformats.org/officeDocument/2006/relationships" r:embed="rId19"/>
          <a:srcRect/>
          <a:stretch>
            <a:fillRect/>
          </a:stretch>
        </xdr:blipFill>
        <xdr:spPr bwMode="auto">
          <a:xfrm>
            <a:off x="574" y="135"/>
            <a:ext cx="113" cy="17"/>
          </a:xfrm>
          <a:prstGeom prst="rect">
            <a:avLst/>
          </a:prstGeom>
          <a:noFill/>
          <a:ln w="9525">
            <a:noFill/>
            <a:miter lim="800000"/>
            <a:headEnd/>
            <a:tailEnd/>
          </a:ln>
        </xdr:spPr>
      </xdr:pic>
      <xdr:pic>
        <xdr:nvPicPr>
          <xdr:cNvPr id="72950" name="Picture 128" descr="ObjAction">
            <a:hlinkClick xmlns:r="http://schemas.openxmlformats.org/officeDocument/2006/relationships" r:id="rId20"/>
          </xdr:cNvPr>
          <xdr:cNvPicPr>
            <a:picLocks noChangeAspect="1" noChangeArrowheads="1"/>
          </xdr:cNvPicPr>
        </xdr:nvPicPr>
        <xdr:blipFill>
          <a:blip xmlns:r="http://schemas.openxmlformats.org/officeDocument/2006/relationships" r:embed="rId21"/>
          <a:srcRect/>
          <a:stretch>
            <a:fillRect/>
          </a:stretch>
        </xdr:blipFill>
        <xdr:spPr bwMode="auto">
          <a:xfrm>
            <a:off x="150" y="134"/>
            <a:ext cx="143" cy="18"/>
          </a:xfrm>
          <a:prstGeom prst="rect">
            <a:avLst/>
          </a:prstGeom>
          <a:noFill/>
          <a:ln w="9525">
            <a:noFill/>
            <a:miter lim="800000"/>
            <a:headEnd/>
            <a:tailEnd/>
          </a:ln>
        </xdr:spPr>
      </xdr:pic>
      <xdr:pic>
        <xdr:nvPicPr>
          <xdr:cNvPr id="72951" name="Picture 129" descr="ObjProg">
            <a:hlinkClick xmlns:r="http://schemas.openxmlformats.org/officeDocument/2006/relationships" r:id="rId22"/>
          </xdr:cNvPr>
          <xdr:cNvPicPr>
            <a:picLocks noChangeAspect="1" noChangeArrowheads="1"/>
          </xdr:cNvPicPr>
        </xdr:nvPicPr>
        <xdr:blipFill>
          <a:blip xmlns:r="http://schemas.openxmlformats.org/officeDocument/2006/relationships" r:embed="rId23"/>
          <a:srcRect/>
          <a:stretch>
            <a:fillRect/>
          </a:stretch>
        </xdr:blipFill>
        <xdr:spPr bwMode="auto">
          <a:xfrm>
            <a:off x="21" y="135"/>
            <a:ext cx="125" cy="17"/>
          </a:xfrm>
          <a:prstGeom prst="rect">
            <a:avLst/>
          </a:prstGeom>
          <a:noFill/>
          <a:ln w="9525">
            <a:noFill/>
            <a:miter lim="800000"/>
            <a:headEnd/>
            <a:tailEnd/>
          </a:ln>
        </xdr:spPr>
      </xdr:pic>
      <xdr:pic>
        <xdr:nvPicPr>
          <xdr:cNvPr id="72952" name="Picture 130" descr="OutAction">
            <a:hlinkClick xmlns:r="http://schemas.openxmlformats.org/officeDocument/2006/relationships" r:id="rId24"/>
          </xdr:cNvPr>
          <xdr:cNvPicPr>
            <a:picLocks noChangeAspect="1" noChangeArrowheads="1"/>
          </xdr:cNvPicPr>
        </xdr:nvPicPr>
        <xdr:blipFill>
          <a:blip xmlns:r="http://schemas.openxmlformats.org/officeDocument/2006/relationships" r:embed="rId25"/>
          <a:srcRect/>
          <a:stretch>
            <a:fillRect/>
          </a:stretch>
        </xdr:blipFill>
        <xdr:spPr bwMode="auto">
          <a:xfrm>
            <a:off x="429" y="135"/>
            <a:ext cx="141" cy="17"/>
          </a:xfrm>
          <a:prstGeom prst="rect">
            <a:avLst/>
          </a:prstGeom>
          <a:noFill/>
          <a:ln w="9525">
            <a:noFill/>
            <a:miter lim="800000"/>
            <a:headEnd/>
            <a:tailEnd/>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0</xdr:row>
      <xdr:rowOff>0</xdr:rowOff>
    </xdr:from>
    <xdr:to>
      <xdr:col>4</xdr:col>
      <xdr:colOff>2152650</xdr:colOff>
      <xdr:row>0</xdr:row>
      <xdr:rowOff>0</xdr:rowOff>
    </xdr:to>
    <xdr:grpSp>
      <xdr:nvGrpSpPr>
        <xdr:cNvPr id="73957" name="Group 135"/>
        <xdr:cNvGrpSpPr>
          <a:grpSpLocks/>
        </xdr:cNvGrpSpPr>
      </xdr:nvGrpSpPr>
      <xdr:grpSpPr bwMode="auto">
        <a:xfrm>
          <a:off x="923925" y="0"/>
          <a:ext cx="3114675" cy="0"/>
          <a:chOff x="19" y="110"/>
          <a:chExt cx="954" cy="42"/>
        </a:xfrm>
      </xdr:grpSpPr>
      <xdr:pic macro="[0]!Picture50_Click">
        <xdr:nvPicPr>
          <xdr:cNvPr id="73958" name="Picture 51" descr="BasicData"/>
          <xdr:cNvPicPr>
            <a:picLocks noChangeAspect="1" noChangeArrowheads="1"/>
          </xdr:cNvPicPr>
        </xdr:nvPicPr>
        <xdr:blipFill>
          <a:blip xmlns:r="http://schemas.openxmlformats.org/officeDocument/2006/relationships" r:embed="rId1"/>
          <a:srcRect/>
          <a:stretch>
            <a:fillRect/>
          </a:stretch>
        </xdr:blipFill>
        <xdr:spPr bwMode="auto">
          <a:xfrm>
            <a:off x="76" y="113"/>
            <a:ext cx="79" cy="21"/>
          </a:xfrm>
          <a:prstGeom prst="rect">
            <a:avLst/>
          </a:prstGeom>
          <a:noFill/>
          <a:ln w="9525">
            <a:noFill/>
            <a:miter lim="800000"/>
            <a:headEnd/>
            <a:tailEnd/>
          </a:ln>
        </xdr:spPr>
      </xdr:pic>
      <xdr:pic macro="[0]!Picture51_Click">
        <xdr:nvPicPr>
          <xdr:cNvPr id="73959" name="Picture 52" descr="Indicator"/>
          <xdr:cNvPicPr>
            <a:picLocks noChangeAspect="1" noChangeArrowheads="1"/>
          </xdr:cNvPicPr>
        </xdr:nvPicPr>
        <xdr:blipFill>
          <a:blip xmlns:r="http://schemas.openxmlformats.org/officeDocument/2006/relationships" r:embed="rId2"/>
          <a:srcRect/>
          <a:stretch>
            <a:fillRect/>
          </a:stretch>
        </xdr:blipFill>
        <xdr:spPr bwMode="auto">
          <a:xfrm>
            <a:off x="160" y="112"/>
            <a:ext cx="94" cy="21"/>
          </a:xfrm>
          <a:prstGeom prst="rect">
            <a:avLst/>
          </a:prstGeom>
          <a:noFill/>
          <a:ln w="9525">
            <a:noFill/>
            <a:miter lim="800000"/>
            <a:headEnd/>
            <a:tailEnd/>
          </a:ln>
        </xdr:spPr>
      </xdr:pic>
      <xdr:pic macro="[0]!Picture53_Click">
        <xdr:nvPicPr>
          <xdr:cNvPr id="73960" name="Picture 54" descr="Proj"/>
          <xdr:cNvPicPr>
            <a:picLocks noChangeAspect="1" noChangeArrowheads="1"/>
          </xdr:cNvPicPr>
        </xdr:nvPicPr>
        <xdr:blipFill>
          <a:blip xmlns:r="http://schemas.openxmlformats.org/officeDocument/2006/relationships" r:embed="rId3"/>
          <a:srcRect/>
          <a:stretch>
            <a:fillRect/>
          </a:stretch>
        </xdr:blipFill>
        <xdr:spPr bwMode="auto">
          <a:xfrm>
            <a:off x="19" y="112"/>
            <a:ext cx="55" cy="22"/>
          </a:xfrm>
          <a:prstGeom prst="rect">
            <a:avLst/>
          </a:prstGeom>
          <a:noFill/>
          <a:ln w="9525">
            <a:noFill/>
            <a:miter lim="800000"/>
            <a:headEnd/>
            <a:tailEnd/>
          </a:ln>
        </xdr:spPr>
      </xdr:pic>
      <xdr:pic macro="[0]!Picture55_Click">
        <xdr:nvPicPr>
          <xdr:cNvPr id="73961" name="Picture 56" descr="CoFin"/>
          <xdr:cNvPicPr>
            <a:picLocks noChangeAspect="1" noChangeArrowheads="1"/>
          </xdr:cNvPicPr>
        </xdr:nvPicPr>
        <xdr:blipFill>
          <a:blip xmlns:r="http://schemas.openxmlformats.org/officeDocument/2006/relationships" r:embed="rId4"/>
          <a:srcRect/>
          <a:stretch>
            <a:fillRect/>
          </a:stretch>
        </xdr:blipFill>
        <xdr:spPr bwMode="auto">
          <a:xfrm>
            <a:off x="678" y="110"/>
            <a:ext cx="91" cy="23"/>
          </a:xfrm>
          <a:prstGeom prst="rect">
            <a:avLst/>
          </a:prstGeom>
          <a:noFill/>
          <a:ln w="9525">
            <a:noFill/>
            <a:miter lim="800000"/>
            <a:headEnd/>
            <a:tailEnd/>
          </a:ln>
        </xdr:spPr>
      </xdr:pic>
      <xdr:pic macro="[0]!Picture56_Click">
        <xdr:nvPicPr>
          <xdr:cNvPr id="73962" name="Picture 57" descr="Outcome"/>
          <xdr:cNvPicPr>
            <a:picLocks noChangeAspect="1" noChangeArrowheads="1"/>
          </xdr:cNvPicPr>
        </xdr:nvPicPr>
        <xdr:blipFill>
          <a:blip xmlns:r="http://schemas.openxmlformats.org/officeDocument/2006/relationships" r:embed="rId5"/>
          <a:srcRect/>
          <a:stretch>
            <a:fillRect/>
          </a:stretch>
        </xdr:blipFill>
        <xdr:spPr bwMode="auto">
          <a:xfrm>
            <a:off x="326" y="111"/>
            <a:ext cx="66" cy="21"/>
          </a:xfrm>
          <a:prstGeom prst="rect">
            <a:avLst/>
          </a:prstGeom>
          <a:noFill/>
          <a:ln w="9525">
            <a:noFill/>
            <a:miter lim="800000"/>
            <a:headEnd/>
            <a:tailEnd/>
          </a:ln>
        </xdr:spPr>
      </xdr:pic>
      <xdr:pic macro="[0]!Picture21_Click">
        <xdr:nvPicPr>
          <xdr:cNvPr id="73963" name="Picture 61" descr="Good"/>
          <xdr:cNvPicPr>
            <a:picLocks noChangeAspect="1" noChangeArrowheads="1"/>
          </xdr:cNvPicPr>
        </xdr:nvPicPr>
        <xdr:blipFill>
          <a:blip xmlns:r="http://schemas.openxmlformats.org/officeDocument/2006/relationships" r:embed="rId6"/>
          <a:srcRect/>
          <a:stretch>
            <a:fillRect/>
          </a:stretch>
        </xdr:blipFill>
        <xdr:spPr bwMode="auto">
          <a:xfrm>
            <a:off x="875" y="110"/>
            <a:ext cx="98" cy="23"/>
          </a:xfrm>
          <a:prstGeom prst="rect">
            <a:avLst/>
          </a:prstGeom>
          <a:noFill/>
          <a:ln w="9525">
            <a:noFill/>
            <a:miter lim="800000"/>
            <a:headEnd/>
            <a:tailEnd/>
          </a:ln>
        </xdr:spPr>
      </xdr:pic>
      <xdr:pic macro="[0]!Picture61_Click">
        <xdr:nvPicPr>
          <xdr:cNvPr id="73964" name="Picture 62" descr="Procur"/>
          <xdr:cNvPicPr>
            <a:picLocks noChangeAspect="1" noChangeArrowheads="1"/>
          </xdr:cNvPicPr>
        </xdr:nvPicPr>
        <xdr:blipFill>
          <a:blip xmlns:r="http://schemas.openxmlformats.org/officeDocument/2006/relationships" r:embed="rId7"/>
          <a:srcRect/>
          <a:stretch>
            <a:fillRect/>
          </a:stretch>
        </xdr:blipFill>
        <xdr:spPr bwMode="auto">
          <a:xfrm>
            <a:off x="494" y="111"/>
            <a:ext cx="89" cy="22"/>
          </a:xfrm>
          <a:prstGeom prst="rect">
            <a:avLst/>
          </a:prstGeom>
          <a:noFill/>
          <a:ln w="9525">
            <a:noFill/>
            <a:miter lim="800000"/>
            <a:headEnd/>
            <a:tailEnd/>
          </a:ln>
        </xdr:spPr>
      </xdr:pic>
      <xdr:pic macro="[0]!Picture62_Click">
        <xdr:nvPicPr>
          <xdr:cNvPr id="73965" name="Picture 63" descr="Risk"/>
          <xdr:cNvPicPr>
            <a:picLocks noChangeAspect="1" noChangeArrowheads="1"/>
          </xdr:cNvPicPr>
        </xdr:nvPicPr>
        <xdr:blipFill>
          <a:blip xmlns:r="http://schemas.openxmlformats.org/officeDocument/2006/relationships" r:embed="rId8"/>
          <a:srcRect/>
          <a:stretch>
            <a:fillRect/>
          </a:stretch>
        </xdr:blipFill>
        <xdr:spPr bwMode="auto">
          <a:xfrm>
            <a:off x="396" y="110"/>
            <a:ext cx="35" cy="23"/>
          </a:xfrm>
          <a:prstGeom prst="rect">
            <a:avLst/>
          </a:prstGeom>
          <a:noFill/>
          <a:ln w="9525">
            <a:noFill/>
            <a:miter lim="800000"/>
            <a:headEnd/>
            <a:tailEnd/>
          </a:ln>
        </xdr:spPr>
      </xdr:pic>
      <xdr:pic macro="[0]!Picture24_Click">
        <xdr:nvPicPr>
          <xdr:cNvPr id="73966" name="Picture 64" descr="AddFin"/>
          <xdr:cNvPicPr>
            <a:picLocks noChangeAspect="1" noChangeArrowheads="1"/>
          </xdr:cNvPicPr>
        </xdr:nvPicPr>
        <xdr:blipFill>
          <a:blip xmlns:r="http://schemas.openxmlformats.org/officeDocument/2006/relationships" r:embed="rId9"/>
          <a:srcRect/>
          <a:stretch>
            <a:fillRect/>
          </a:stretch>
        </xdr:blipFill>
        <xdr:spPr bwMode="auto">
          <a:xfrm>
            <a:off x="586" y="110"/>
            <a:ext cx="88" cy="23"/>
          </a:xfrm>
          <a:prstGeom prst="rect">
            <a:avLst/>
          </a:prstGeom>
          <a:noFill/>
          <a:ln w="9525">
            <a:noFill/>
            <a:miter lim="800000"/>
            <a:headEnd/>
            <a:tailEnd/>
          </a:ln>
        </xdr:spPr>
      </xdr:pic>
      <xdr:pic macro="[0]!Picture25_Click">
        <xdr:nvPicPr>
          <xdr:cNvPr id="73967" name="Picture 65" descr="End"/>
          <xdr:cNvPicPr>
            <a:picLocks noChangeAspect="1" noChangeArrowheads="1"/>
          </xdr:cNvPicPr>
        </xdr:nvPicPr>
        <xdr:blipFill>
          <a:blip xmlns:r="http://schemas.openxmlformats.org/officeDocument/2006/relationships" r:embed="rId10"/>
          <a:srcRect/>
          <a:stretch>
            <a:fillRect/>
          </a:stretch>
        </xdr:blipFill>
        <xdr:spPr bwMode="auto">
          <a:xfrm>
            <a:off x="772" y="110"/>
            <a:ext cx="96" cy="23"/>
          </a:xfrm>
          <a:prstGeom prst="rect">
            <a:avLst/>
          </a:prstGeom>
          <a:noFill/>
          <a:ln w="9525">
            <a:noFill/>
            <a:miter lim="800000"/>
            <a:headEnd/>
            <a:tailEnd/>
          </a:ln>
        </xdr:spPr>
      </xdr:pic>
      <xdr:pic macro="[0]!Picture65_Click">
        <xdr:nvPicPr>
          <xdr:cNvPr id="73968" name="Picture 66" descr="Finance"/>
          <xdr:cNvPicPr>
            <a:picLocks noChangeAspect="1" noChangeArrowheads="1"/>
          </xdr:cNvPicPr>
        </xdr:nvPicPr>
        <xdr:blipFill>
          <a:blip xmlns:r="http://schemas.openxmlformats.org/officeDocument/2006/relationships" r:embed="rId11"/>
          <a:srcRect/>
          <a:stretch>
            <a:fillRect/>
          </a:stretch>
        </xdr:blipFill>
        <xdr:spPr bwMode="auto">
          <a:xfrm>
            <a:off x="433" y="110"/>
            <a:ext cx="59" cy="23"/>
          </a:xfrm>
          <a:prstGeom prst="rect">
            <a:avLst/>
          </a:prstGeom>
          <a:noFill/>
          <a:ln w="9525">
            <a:noFill/>
            <a:miter lim="800000"/>
            <a:headEnd/>
            <a:tailEnd/>
          </a:ln>
        </xdr:spPr>
      </xdr:pic>
      <xdr:pic>
        <xdr:nvPicPr>
          <xdr:cNvPr id="73969" name="Picture 123" descr="Obj">
            <a:hlinkClick xmlns:r="http://schemas.openxmlformats.org/officeDocument/2006/relationships" r:id="rId12"/>
          </xdr:cNvPr>
          <xdr:cNvPicPr>
            <a:picLocks noChangeAspect="1" noChangeArrowheads="1"/>
          </xdr:cNvPicPr>
        </xdr:nvPicPr>
        <xdr:blipFill>
          <a:blip xmlns:r="http://schemas.openxmlformats.org/officeDocument/2006/relationships" r:embed="rId13"/>
          <a:srcRect/>
          <a:stretch>
            <a:fillRect/>
          </a:stretch>
        </xdr:blipFill>
        <xdr:spPr bwMode="auto">
          <a:xfrm>
            <a:off x="259" y="115"/>
            <a:ext cx="64" cy="18"/>
          </a:xfrm>
          <a:prstGeom prst="rect">
            <a:avLst/>
          </a:prstGeom>
          <a:noFill/>
          <a:ln w="9525">
            <a:noFill/>
            <a:miter lim="800000"/>
            <a:headEnd/>
            <a:tailEnd/>
          </a:ln>
        </xdr:spPr>
      </xdr:pic>
      <xdr:pic>
        <xdr:nvPicPr>
          <xdr:cNvPr id="73970" name="Picture 125" descr="OutProg">
            <a:hlinkClick xmlns:r="http://schemas.openxmlformats.org/officeDocument/2006/relationships" r:id="rId14"/>
          </xdr:cNvPr>
          <xdr:cNvPicPr>
            <a:picLocks noChangeAspect="1" noChangeArrowheads="1"/>
          </xdr:cNvPicPr>
        </xdr:nvPicPr>
        <xdr:blipFill>
          <a:blip xmlns:r="http://schemas.openxmlformats.org/officeDocument/2006/relationships" r:embed="rId15"/>
          <a:srcRect/>
          <a:stretch>
            <a:fillRect/>
          </a:stretch>
        </xdr:blipFill>
        <xdr:spPr bwMode="auto">
          <a:xfrm>
            <a:off x="300" y="134"/>
            <a:ext cx="124" cy="18"/>
          </a:xfrm>
          <a:prstGeom prst="rect">
            <a:avLst/>
          </a:prstGeom>
          <a:noFill/>
          <a:ln w="9525">
            <a:noFill/>
            <a:miter lim="800000"/>
            <a:headEnd/>
            <a:tailEnd/>
          </a:ln>
        </xdr:spPr>
      </xdr:pic>
      <xdr:pic>
        <xdr:nvPicPr>
          <xdr:cNvPr id="73971" name="Picture 126" descr="FinAction">
            <a:hlinkClick xmlns:r="http://schemas.openxmlformats.org/officeDocument/2006/relationships" r:id="rId16"/>
          </xdr:cNvPr>
          <xdr:cNvPicPr>
            <a:picLocks noChangeAspect="1" noChangeArrowheads="1"/>
          </xdr:cNvPicPr>
        </xdr:nvPicPr>
        <xdr:blipFill>
          <a:blip xmlns:r="http://schemas.openxmlformats.org/officeDocument/2006/relationships" r:embed="rId17"/>
          <a:srcRect/>
          <a:stretch>
            <a:fillRect/>
          </a:stretch>
        </xdr:blipFill>
        <xdr:spPr bwMode="auto">
          <a:xfrm>
            <a:off x="691" y="133"/>
            <a:ext cx="132" cy="19"/>
          </a:xfrm>
          <a:prstGeom prst="rect">
            <a:avLst/>
          </a:prstGeom>
          <a:noFill/>
          <a:ln w="9525">
            <a:noFill/>
            <a:miter lim="800000"/>
            <a:headEnd/>
            <a:tailEnd/>
          </a:ln>
        </xdr:spPr>
      </xdr:pic>
      <xdr:pic>
        <xdr:nvPicPr>
          <xdr:cNvPr id="73972" name="Picture 127" descr="FinProg">
            <a:hlinkClick xmlns:r="http://schemas.openxmlformats.org/officeDocument/2006/relationships" r:id="rId18"/>
          </xdr:cNvPr>
          <xdr:cNvPicPr>
            <a:picLocks noChangeAspect="1" noChangeArrowheads="1"/>
          </xdr:cNvPicPr>
        </xdr:nvPicPr>
        <xdr:blipFill>
          <a:blip xmlns:r="http://schemas.openxmlformats.org/officeDocument/2006/relationships" r:embed="rId19"/>
          <a:srcRect/>
          <a:stretch>
            <a:fillRect/>
          </a:stretch>
        </xdr:blipFill>
        <xdr:spPr bwMode="auto">
          <a:xfrm>
            <a:off x="574" y="135"/>
            <a:ext cx="113" cy="17"/>
          </a:xfrm>
          <a:prstGeom prst="rect">
            <a:avLst/>
          </a:prstGeom>
          <a:noFill/>
          <a:ln w="9525">
            <a:noFill/>
            <a:miter lim="800000"/>
            <a:headEnd/>
            <a:tailEnd/>
          </a:ln>
        </xdr:spPr>
      </xdr:pic>
      <xdr:pic>
        <xdr:nvPicPr>
          <xdr:cNvPr id="73973" name="Picture 128" descr="ObjAction">
            <a:hlinkClick xmlns:r="http://schemas.openxmlformats.org/officeDocument/2006/relationships" r:id="rId20"/>
          </xdr:cNvPr>
          <xdr:cNvPicPr>
            <a:picLocks noChangeAspect="1" noChangeArrowheads="1"/>
          </xdr:cNvPicPr>
        </xdr:nvPicPr>
        <xdr:blipFill>
          <a:blip xmlns:r="http://schemas.openxmlformats.org/officeDocument/2006/relationships" r:embed="rId21"/>
          <a:srcRect/>
          <a:stretch>
            <a:fillRect/>
          </a:stretch>
        </xdr:blipFill>
        <xdr:spPr bwMode="auto">
          <a:xfrm>
            <a:off x="150" y="134"/>
            <a:ext cx="143" cy="18"/>
          </a:xfrm>
          <a:prstGeom prst="rect">
            <a:avLst/>
          </a:prstGeom>
          <a:noFill/>
          <a:ln w="9525">
            <a:noFill/>
            <a:miter lim="800000"/>
            <a:headEnd/>
            <a:tailEnd/>
          </a:ln>
        </xdr:spPr>
      </xdr:pic>
      <xdr:pic>
        <xdr:nvPicPr>
          <xdr:cNvPr id="73974" name="Picture 129" descr="ObjProg">
            <a:hlinkClick xmlns:r="http://schemas.openxmlformats.org/officeDocument/2006/relationships" r:id="rId22"/>
          </xdr:cNvPr>
          <xdr:cNvPicPr>
            <a:picLocks noChangeAspect="1" noChangeArrowheads="1"/>
          </xdr:cNvPicPr>
        </xdr:nvPicPr>
        <xdr:blipFill>
          <a:blip xmlns:r="http://schemas.openxmlformats.org/officeDocument/2006/relationships" r:embed="rId23"/>
          <a:srcRect/>
          <a:stretch>
            <a:fillRect/>
          </a:stretch>
        </xdr:blipFill>
        <xdr:spPr bwMode="auto">
          <a:xfrm>
            <a:off x="21" y="135"/>
            <a:ext cx="125" cy="17"/>
          </a:xfrm>
          <a:prstGeom prst="rect">
            <a:avLst/>
          </a:prstGeom>
          <a:noFill/>
          <a:ln w="9525">
            <a:noFill/>
            <a:miter lim="800000"/>
            <a:headEnd/>
            <a:tailEnd/>
          </a:ln>
        </xdr:spPr>
      </xdr:pic>
      <xdr:pic>
        <xdr:nvPicPr>
          <xdr:cNvPr id="73975" name="Picture 130" descr="OutAction">
            <a:hlinkClick xmlns:r="http://schemas.openxmlformats.org/officeDocument/2006/relationships" r:id="rId24"/>
          </xdr:cNvPr>
          <xdr:cNvPicPr>
            <a:picLocks noChangeAspect="1" noChangeArrowheads="1"/>
          </xdr:cNvPicPr>
        </xdr:nvPicPr>
        <xdr:blipFill>
          <a:blip xmlns:r="http://schemas.openxmlformats.org/officeDocument/2006/relationships" r:embed="rId25"/>
          <a:srcRect/>
          <a:stretch>
            <a:fillRect/>
          </a:stretch>
        </xdr:blipFill>
        <xdr:spPr bwMode="auto">
          <a:xfrm>
            <a:off x="429" y="135"/>
            <a:ext cx="141" cy="17"/>
          </a:xfrm>
          <a:prstGeom prst="rect">
            <a:avLst/>
          </a:prstGeom>
          <a:noFill/>
          <a:ln w="9525">
            <a:noFill/>
            <a:miter lim="800000"/>
            <a:headEnd/>
            <a:tailEnd/>
          </a:ln>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0</xdr:row>
      <xdr:rowOff>0</xdr:rowOff>
    </xdr:from>
    <xdr:to>
      <xdr:col>4</xdr:col>
      <xdr:colOff>2152650</xdr:colOff>
      <xdr:row>0</xdr:row>
      <xdr:rowOff>0</xdr:rowOff>
    </xdr:to>
    <xdr:grpSp>
      <xdr:nvGrpSpPr>
        <xdr:cNvPr id="74994" name="Group 135"/>
        <xdr:cNvGrpSpPr>
          <a:grpSpLocks/>
        </xdr:cNvGrpSpPr>
      </xdr:nvGrpSpPr>
      <xdr:grpSpPr bwMode="auto">
        <a:xfrm>
          <a:off x="923925" y="0"/>
          <a:ext cx="2724150" cy="0"/>
          <a:chOff x="19" y="110"/>
          <a:chExt cx="954" cy="42"/>
        </a:xfrm>
      </xdr:grpSpPr>
      <xdr:pic macro="[0]!Picture50_Click">
        <xdr:nvPicPr>
          <xdr:cNvPr id="74996" name="Picture 51" descr="BasicData"/>
          <xdr:cNvPicPr>
            <a:picLocks noChangeAspect="1" noChangeArrowheads="1"/>
          </xdr:cNvPicPr>
        </xdr:nvPicPr>
        <xdr:blipFill>
          <a:blip xmlns:r="http://schemas.openxmlformats.org/officeDocument/2006/relationships" r:embed="rId1"/>
          <a:srcRect/>
          <a:stretch>
            <a:fillRect/>
          </a:stretch>
        </xdr:blipFill>
        <xdr:spPr bwMode="auto">
          <a:xfrm>
            <a:off x="76" y="113"/>
            <a:ext cx="79" cy="21"/>
          </a:xfrm>
          <a:prstGeom prst="rect">
            <a:avLst/>
          </a:prstGeom>
          <a:noFill/>
          <a:ln w="9525">
            <a:noFill/>
            <a:miter lim="800000"/>
            <a:headEnd/>
            <a:tailEnd/>
          </a:ln>
        </xdr:spPr>
      </xdr:pic>
      <xdr:pic macro="[0]!Picture51_Click">
        <xdr:nvPicPr>
          <xdr:cNvPr id="74997" name="Picture 52" descr="Indicator"/>
          <xdr:cNvPicPr>
            <a:picLocks noChangeAspect="1" noChangeArrowheads="1"/>
          </xdr:cNvPicPr>
        </xdr:nvPicPr>
        <xdr:blipFill>
          <a:blip xmlns:r="http://schemas.openxmlformats.org/officeDocument/2006/relationships" r:embed="rId2"/>
          <a:srcRect/>
          <a:stretch>
            <a:fillRect/>
          </a:stretch>
        </xdr:blipFill>
        <xdr:spPr bwMode="auto">
          <a:xfrm>
            <a:off x="160" y="112"/>
            <a:ext cx="94" cy="21"/>
          </a:xfrm>
          <a:prstGeom prst="rect">
            <a:avLst/>
          </a:prstGeom>
          <a:noFill/>
          <a:ln w="9525">
            <a:noFill/>
            <a:miter lim="800000"/>
            <a:headEnd/>
            <a:tailEnd/>
          </a:ln>
        </xdr:spPr>
      </xdr:pic>
      <xdr:pic macro="[0]!Picture53_Click">
        <xdr:nvPicPr>
          <xdr:cNvPr id="74998" name="Picture 54" descr="Proj"/>
          <xdr:cNvPicPr>
            <a:picLocks noChangeAspect="1" noChangeArrowheads="1"/>
          </xdr:cNvPicPr>
        </xdr:nvPicPr>
        <xdr:blipFill>
          <a:blip xmlns:r="http://schemas.openxmlformats.org/officeDocument/2006/relationships" r:embed="rId3"/>
          <a:srcRect/>
          <a:stretch>
            <a:fillRect/>
          </a:stretch>
        </xdr:blipFill>
        <xdr:spPr bwMode="auto">
          <a:xfrm>
            <a:off x="19" y="112"/>
            <a:ext cx="55" cy="22"/>
          </a:xfrm>
          <a:prstGeom prst="rect">
            <a:avLst/>
          </a:prstGeom>
          <a:noFill/>
          <a:ln w="9525">
            <a:noFill/>
            <a:miter lim="800000"/>
            <a:headEnd/>
            <a:tailEnd/>
          </a:ln>
        </xdr:spPr>
      </xdr:pic>
      <xdr:pic macro="[0]!Picture55_Click">
        <xdr:nvPicPr>
          <xdr:cNvPr id="74999" name="Picture 56" descr="CoFin"/>
          <xdr:cNvPicPr>
            <a:picLocks noChangeAspect="1" noChangeArrowheads="1"/>
          </xdr:cNvPicPr>
        </xdr:nvPicPr>
        <xdr:blipFill>
          <a:blip xmlns:r="http://schemas.openxmlformats.org/officeDocument/2006/relationships" r:embed="rId4"/>
          <a:srcRect/>
          <a:stretch>
            <a:fillRect/>
          </a:stretch>
        </xdr:blipFill>
        <xdr:spPr bwMode="auto">
          <a:xfrm>
            <a:off x="678" y="110"/>
            <a:ext cx="91" cy="23"/>
          </a:xfrm>
          <a:prstGeom prst="rect">
            <a:avLst/>
          </a:prstGeom>
          <a:noFill/>
          <a:ln w="9525">
            <a:noFill/>
            <a:miter lim="800000"/>
            <a:headEnd/>
            <a:tailEnd/>
          </a:ln>
        </xdr:spPr>
      </xdr:pic>
      <xdr:pic macro="[0]!Picture56_Click">
        <xdr:nvPicPr>
          <xdr:cNvPr id="75000" name="Picture 57" descr="Outcome"/>
          <xdr:cNvPicPr>
            <a:picLocks noChangeAspect="1" noChangeArrowheads="1"/>
          </xdr:cNvPicPr>
        </xdr:nvPicPr>
        <xdr:blipFill>
          <a:blip xmlns:r="http://schemas.openxmlformats.org/officeDocument/2006/relationships" r:embed="rId5"/>
          <a:srcRect/>
          <a:stretch>
            <a:fillRect/>
          </a:stretch>
        </xdr:blipFill>
        <xdr:spPr bwMode="auto">
          <a:xfrm>
            <a:off x="326" y="111"/>
            <a:ext cx="66" cy="21"/>
          </a:xfrm>
          <a:prstGeom prst="rect">
            <a:avLst/>
          </a:prstGeom>
          <a:noFill/>
          <a:ln w="9525">
            <a:noFill/>
            <a:miter lim="800000"/>
            <a:headEnd/>
            <a:tailEnd/>
          </a:ln>
        </xdr:spPr>
      </xdr:pic>
      <xdr:pic macro="[0]!Picture21_Click">
        <xdr:nvPicPr>
          <xdr:cNvPr id="75001" name="Picture 61" descr="Good"/>
          <xdr:cNvPicPr>
            <a:picLocks noChangeAspect="1" noChangeArrowheads="1"/>
          </xdr:cNvPicPr>
        </xdr:nvPicPr>
        <xdr:blipFill>
          <a:blip xmlns:r="http://schemas.openxmlformats.org/officeDocument/2006/relationships" r:embed="rId6"/>
          <a:srcRect/>
          <a:stretch>
            <a:fillRect/>
          </a:stretch>
        </xdr:blipFill>
        <xdr:spPr bwMode="auto">
          <a:xfrm>
            <a:off x="875" y="110"/>
            <a:ext cx="98" cy="23"/>
          </a:xfrm>
          <a:prstGeom prst="rect">
            <a:avLst/>
          </a:prstGeom>
          <a:noFill/>
          <a:ln w="9525">
            <a:noFill/>
            <a:miter lim="800000"/>
            <a:headEnd/>
            <a:tailEnd/>
          </a:ln>
        </xdr:spPr>
      </xdr:pic>
      <xdr:pic macro="[0]!Picture61_Click">
        <xdr:nvPicPr>
          <xdr:cNvPr id="75002" name="Picture 62" descr="Procur"/>
          <xdr:cNvPicPr>
            <a:picLocks noChangeAspect="1" noChangeArrowheads="1"/>
          </xdr:cNvPicPr>
        </xdr:nvPicPr>
        <xdr:blipFill>
          <a:blip xmlns:r="http://schemas.openxmlformats.org/officeDocument/2006/relationships" r:embed="rId7"/>
          <a:srcRect/>
          <a:stretch>
            <a:fillRect/>
          </a:stretch>
        </xdr:blipFill>
        <xdr:spPr bwMode="auto">
          <a:xfrm>
            <a:off x="494" y="111"/>
            <a:ext cx="89" cy="22"/>
          </a:xfrm>
          <a:prstGeom prst="rect">
            <a:avLst/>
          </a:prstGeom>
          <a:noFill/>
          <a:ln w="9525">
            <a:noFill/>
            <a:miter lim="800000"/>
            <a:headEnd/>
            <a:tailEnd/>
          </a:ln>
        </xdr:spPr>
      </xdr:pic>
      <xdr:pic macro="[0]!Picture62_Click">
        <xdr:nvPicPr>
          <xdr:cNvPr id="75003" name="Picture 63" descr="Risk"/>
          <xdr:cNvPicPr>
            <a:picLocks noChangeAspect="1" noChangeArrowheads="1"/>
          </xdr:cNvPicPr>
        </xdr:nvPicPr>
        <xdr:blipFill>
          <a:blip xmlns:r="http://schemas.openxmlformats.org/officeDocument/2006/relationships" r:embed="rId8"/>
          <a:srcRect/>
          <a:stretch>
            <a:fillRect/>
          </a:stretch>
        </xdr:blipFill>
        <xdr:spPr bwMode="auto">
          <a:xfrm>
            <a:off x="396" y="110"/>
            <a:ext cx="35" cy="23"/>
          </a:xfrm>
          <a:prstGeom prst="rect">
            <a:avLst/>
          </a:prstGeom>
          <a:noFill/>
          <a:ln w="9525">
            <a:noFill/>
            <a:miter lim="800000"/>
            <a:headEnd/>
            <a:tailEnd/>
          </a:ln>
        </xdr:spPr>
      </xdr:pic>
      <xdr:pic macro="[0]!Picture24_Click">
        <xdr:nvPicPr>
          <xdr:cNvPr id="75004" name="Picture 64" descr="AddFin"/>
          <xdr:cNvPicPr>
            <a:picLocks noChangeAspect="1" noChangeArrowheads="1"/>
          </xdr:cNvPicPr>
        </xdr:nvPicPr>
        <xdr:blipFill>
          <a:blip xmlns:r="http://schemas.openxmlformats.org/officeDocument/2006/relationships" r:embed="rId9"/>
          <a:srcRect/>
          <a:stretch>
            <a:fillRect/>
          </a:stretch>
        </xdr:blipFill>
        <xdr:spPr bwMode="auto">
          <a:xfrm>
            <a:off x="586" y="110"/>
            <a:ext cx="88" cy="23"/>
          </a:xfrm>
          <a:prstGeom prst="rect">
            <a:avLst/>
          </a:prstGeom>
          <a:noFill/>
          <a:ln w="9525">
            <a:noFill/>
            <a:miter lim="800000"/>
            <a:headEnd/>
            <a:tailEnd/>
          </a:ln>
        </xdr:spPr>
      </xdr:pic>
      <xdr:pic macro="[0]!Picture25_Click">
        <xdr:nvPicPr>
          <xdr:cNvPr id="75005" name="Picture 65" descr="End"/>
          <xdr:cNvPicPr>
            <a:picLocks noChangeAspect="1" noChangeArrowheads="1"/>
          </xdr:cNvPicPr>
        </xdr:nvPicPr>
        <xdr:blipFill>
          <a:blip xmlns:r="http://schemas.openxmlformats.org/officeDocument/2006/relationships" r:embed="rId10"/>
          <a:srcRect/>
          <a:stretch>
            <a:fillRect/>
          </a:stretch>
        </xdr:blipFill>
        <xdr:spPr bwMode="auto">
          <a:xfrm>
            <a:off x="772" y="110"/>
            <a:ext cx="96" cy="23"/>
          </a:xfrm>
          <a:prstGeom prst="rect">
            <a:avLst/>
          </a:prstGeom>
          <a:noFill/>
          <a:ln w="9525">
            <a:noFill/>
            <a:miter lim="800000"/>
            <a:headEnd/>
            <a:tailEnd/>
          </a:ln>
        </xdr:spPr>
      </xdr:pic>
      <xdr:pic macro="[0]!Picture65_Click">
        <xdr:nvPicPr>
          <xdr:cNvPr id="75006" name="Picture 66" descr="Finance"/>
          <xdr:cNvPicPr>
            <a:picLocks noChangeAspect="1" noChangeArrowheads="1"/>
          </xdr:cNvPicPr>
        </xdr:nvPicPr>
        <xdr:blipFill>
          <a:blip xmlns:r="http://schemas.openxmlformats.org/officeDocument/2006/relationships" r:embed="rId11"/>
          <a:srcRect/>
          <a:stretch>
            <a:fillRect/>
          </a:stretch>
        </xdr:blipFill>
        <xdr:spPr bwMode="auto">
          <a:xfrm>
            <a:off x="433" y="110"/>
            <a:ext cx="59" cy="23"/>
          </a:xfrm>
          <a:prstGeom prst="rect">
            <a:avLst/>
          </a:prstGeom>
          <a:noFill/>
          <a:ln w="9525">
            <a:noFill/>
            <a:miter lim="800000"/>
            <a:headEnd/>
            <a:tailEnd/>
          </a:ln>
        </xdr:spPr>
      </xdr:pic>
      <xdr:pic>
        <xdr:nvPicPr>
          <xdr:cNvPr id="75007" name="Picture 123" descr="Obj">
            <a:hlinkClick xmlns:r="http://schemas.openxmlformats.org/officeDocument/2006/relationships" r:id="rId12"/>
          </xdr:cNvPr>
          <xdr:cNvPicPr>
            <a:picLocks noChangeAspect="1" noChangeArrowheads="1"/>
          </xdr:cNvPicPr>
        </xdr:nvPicPr>
        <xdr:blipFill>
          <a:blip xmlns:r="http://schemas.openxmlformats.org/officeDocument/2006/relationships" r:embed="rId13"/>
          <a:srcRect/>
          <a:stretch>
            <a:fillRect/>
          </a:stretch>
        </xdr:blipFill>
        <xdr:spPr bwMode="auto">
          <a:xfrm>
            <a:off x="259" y="115"/>
            <a:ext cx="64" cy="18"/>
          </a:xfrm>
          <a:prstGeom prst="rect">
            <a:avLst/>
          </a:prstGeom>
          <a:noFill/>
          <a:ln w="9525">
            <a:noFill/>
            <a:miter lim="800000"/>
            <a:headEnd/>
            <a:tailEnd/>
          </a:ln>
        </xdr:spPr>
      </xdr:pic>
      <xdr:pic>
        <xdr:nvPicPr>
          <xdr:cNvPr id="75008" name="Picture 125" descr="OutProg">
            <a:hlinkClick xmlns:r="http://schemas.openxmlformats.org/officeDocument/2006/relationships" r:id="rId14"/>
          </xdr:cNvPr>
          <xdr:cNvPicPr>
            <a:picLocks noChangeAspect="1" noChangeArrowheads="1"/>
          </xdr:cNvPicPr>
        </xdr:nvPicPr>
        <xdr:blipFill>
          <a:blip xmlns:r="http://schemas.openxmlformats.org/officeDocument/2006/relationships" r:embed="rId15"/>
          <a:srcRect/>
          <a:stretch>
            <a:fillRect/>
          </a:stretch>
        </xdr:blipFill>
        <xdr:spPr bwMode="auto">
          <a:xfrm>
            <a:off x="300" y="134"/>
            <a:ext cx="124" cy="18"/>
          </a:xfrm>
          <a:prstGeom prst="rect">
            <a:avLst/>
          </a:prstGeom>
          <a:noFill/>
          <a:ln w="9525">
            <a:noFill/>
            <a:miter lim="800000"/>
            <a:headEnd/>
            <a:tailEnd/>
          </a:ln>
        </xdr:spPr>
      </xdr:pic>
      <xdr:pic>
        <xdr:nvPicPr>
          <xdr:cNvPr id="75009" name="Picture 126" descr="FinAction">
            <a:hlinkClick xmlns:r="http://schemas.openxmlformats.org/officeDocument/2006/relationships" r:id="rId16"/>
          </xdr:cNvPr>
          <xdr:cNvPicPr>
            <a:picLocks noChangeAspect="1" noChangeArrowheads="1"/>
          </xdr:cNvPicPr>
        </xdr:nvPicPr>
        <xdr:blipFill>
          <a:blip xmlns:r="http://schemas.openxmlformats.org/officeDocument/2006/relationships" r:embed="rId17"/>
          <a:srcRect/>
          <a:stretch>
            <a:fillRect/>
          </a:stretch>
        </xdr:blipFill>
        <xdr:spPr bwMode="auto">
          <a:xfrm>
            <a:off x="691" y="133"/>
            <a:ext cx="132" cy="19"/>
          </a:xfrm>
          <a:prstGeom prst="rect">
            <a:avLst/>
          </a:prstGeom>
          <a:noFill/>
          <a:ln w="9525">
            <a:noFill/>
            <a:miter lim="800000"/>
            <a:headEnd/>
            <a:tailEnd/>
          </a:ln>
        </xdr:spPr>
      </xdr:pic>
      <xdr:pic>
        <xdr:nvPicPr>
          <xdr:cNvPr id="75010" name="Picture 127" descr="FinProg">
            <a:hlinkClick xmlns:r="http://schemas.openxmlformats.org/officeDocument/2006/relationships" r:id="rId18"/>
          </xdr:cNvPr>
          <xdr:cNvPicPr>
            <a:picLocks noChangeAspect="1" noChangeArrowheads="1"/>
          </xdr:cNvPicPr>
        </xdr:nvPicPr>
        <xdr:blipFill>
          <a:blip xmlns:r="http://schemas.openxmlformats.org/officeDocument/2006/relationships" r:embed="rId19"/>
          <a:srcRect/>
          <a:stretch>
            <a:fillRect/>
          </a:stretch>
        </xdr:blipFill>
        <xdr:spPr bwMode="auto">
          <a:xfrm>
            <a:off x="574" y="135"/>
            <a:ext cx="113" cy="17"/>
          </a:xfrm>
          <a:prstGeom prst="rect">
            <a:avLst/>
          </a:prstGeom>
          <a:noFill/>
          <a:ln w="9525">
            <a:noFill/>
            <a:miter lim="800000"/>
            <a:headEnd/>
            <a:tailEnd/>
          </a:ln>
        </xdr:spPr>
      </xdr:pic>
      <xdr:pic>
        <xdr:nvPicPr>
          <xdr:cNvPr id="75011" name="Picture 128" descr="ObjAction">
            <a:hlinkClick xmlns:r="http://schemas.openxmlformats.org/officeDocument/2006/relationships" r:id="rId20"/>
          </xdr:cNvPr>
          <xdr:cNvPicPr>
            <a:picLocks noChangeAspect="1" noChangeArrowheads="1"/>
          </xdr:cNvPicPr>
        </xdr:nvPicPr>
        <xdr:blipFill>
          <a:blip xmlns:r="http://schemas.openxmlformats.org/officeDocument/2006/relationships" r:embed="rId21"/>
          <a:srcRect/>
          <a:stretch>
            <a:fillRect/>
          </a:stretch>
        </xdr:blipFill>
        <xdr:spPr bwMode="auto">
          <a:xfrm>
            <a:off x="150" y="134"/>
            <a:ext cx="143" cy="18"/>
          </a:xfrm>
          <a:prstGeom prst="rect">
            <a:avLst/>
          </a:prstGeom>
          <a:noFill/>
          <a:ln w="9525">
            <a:noFill/>
            <a:miter lim="800000"/>
            <a:headEnd/>
            <a:tailEnd/>
          </a:ln>
        </xdr:spPr>
      </xdr:pic>
      <xdr:pic>
        <xdr:nvPicPr>
          <xdr:cNvPr id="75012" name="Picture 129" descr="ObjProg">
            <a:hlinkClick xmlns:r="http://schemas.openxmlformats.org/officeDocument/2006/relationships" r:id="rId22"/>
          </xdr:cNvPr>
          <xdr:cNvPicPr>
            <a:picLocks noChangeAspect="1" noChangeArrowheads="1"/>
          </xdr:cNvPicPr>
        </xdr:nvPicPr>
        <xdr:blipFill>
          <a:blip xmlns:r="http://schemas.openxmlformats.org/officeDocument/2006/relationships" r:embed="rId23"/>
          <a:srcRect/>
          <a:stretch>
            <a:fillRect/>
          </a:stretch>
        </xdr:blipFill>
        <xdr:spPr bwMode="auto">
          <a:xfrm>
            <a:off x="21" y="135"/>
            <a:ext cx="125" cy="17"/>
          </a:xfrm>
          <a:prstGeom prst="rect">
            <a:avLst/>
          </a:prstGeom>
          <a:noFill/>
          <a:ln w="9525">
            <a:noFill/>
            <a:miter lim="800000"/>
            <a:headEnd/>
            <a:tailEnd/>
          </a:ln>
        </xdr:spPr>
      </xdr:pic>
      <xdr:pic>
        <xdr:nvPicPr>
          <xdr:cNvPr id="75013" name="Picture 130" descr="OutAction">
            <a:hlinkClick xmlns:r="http://schemas.openxmlformats.org/officeDocument/2006/relationships" r:id="rId24"/>
          </xdr:cNvPr>
          <xdr:cNvPicPr>
            <a:picLocks noChangeAspect="1" noChangeArrowheads="1"/>
          </xdr:cNvPicPr>
        </xdr:nvPicPr>
        <xdr:blipFill>
          <a:blip xmlns:r="http://schemas.openxmlformats.org/officeDocument/2006/relationships" r:embed="rId25"/>
          <a:srcRect/>
          <a:stretch>
            <a:fillRect/>
          </a:stretch>
        </xdr:blipFill>
        <xdr:spPr bwMode="auto">
          <a:xfrm>
            <a:off x="429" y="135"/>
            <a:ext cx="141" cy="17"/>
          </a:xfrm>
          <a:prstGeom prst="rect">
            <a:avLst/>
          </a:prstGeom>
          <a:noFill/>
          <a:ln w="9525">
            <a:noFill/>
            <a:miter lim="800000"/>
            <a:headEnd/>
            <a:tailEnd/>
          </a:ln>
        </xdr:spPr>
      </xdr:pic>
    </xdr:grpSp>
    <xdr:clientData/>
  </xdr:twoCellAnchor>
  <xdr:twoCellAnchor>
    <xdr:from>
      <xdr:col>6</xdr:col>
      <xdr:colOff>2390775</xdr:colOff>
      <xdr:row>0</xdr:row>
      <xdr:rowOff>180975</xdr:rowOff>
    </xdr:from>
    <xdr:to>
      <xdr:col>7</xdr:col>
      <xdr:colOff>304800</xdr:colOff>
      <xdr:row>7</xdr:row>
      <xdr:rowOff>142875</xdr:rowOff>
    </xdr:to>
    <xdr:pic>
      <xdr:nvPicPr>
        <xdr:cNvPr id="74995" name="Picture 4" descr="bundp20mm"/>
        <xdr:cNvPicPr>
          <a:picLocks noChangeAspect="1" noChangeArrowheads="1"/>
        </xdr:cNvPicPr>
      </xdr:nvPicPr>
      <xdr:blipFill>
        <a:blip xmlns:r="http://schemas.openxmlformats.org/officeDocument/2006/relationships" r:embed="rId26" cstate="print"/>
        <a:srcRect/>
        <a:stretch>
          <a:fillRect/>
        </a:stretch>
      </xdr:blipFill>
      <xdr:spPr bwMode="auto">
        <a:xfrm>
          <a:off x="6438900" y="180975"/>
          <a:ext cx="638175" cy="12954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609600</xdr:colOff>
      <xdr:row>6</xdr:row>
      <xdr:rowOff>152400</xdr:rowOff>
    </xdr:to>
    <xdr:grpSp>
      <xdr:nvGrpSpPr>
        <xdr:cNvPr id="64569" name="Group 11"/>
        <xdr:cNvGrpSpPr>
          <a:grpSpLocks/>
        </xdr:cNvGrpSpPr>
      </xdr:nvGrpSpPr>
      <xdr:grpSpPr bwMode="auto">
        <a:xfrm>
          <a:off x="180975" y="180975"/>
          <a:ext cx="10382250" cy="1095375"/>
          <a:chOff x="19" y="20"/>
          <a:chExt cx="1090" cy="116"/>
        </a:xfrm>
      </xdr:grpSpPr>
      <xdr:pic>
        <xdr:nvPicPr>
          <xdr:cNvPr id="64570" name="Picture 5" descr="UNDP GEF Banner"/>
          <xdr:cNvPicPr>
            <a:picLocks noChangeAspect="1" noChangeArrowheads="1"/>
          </xdr:cNvPicPr>
        </xdr:nvPicPr>
        <xdr:blipFill>
          <a:blip xmlns:r="http://schemas.openxmlformats.org/officeDocument/2006/relationships" r:embed="rId1" cstate="print"/>
          <a:srcRect/>
          <a:stretch>
            <a:fillRect/>
          </a:stretch>
        </xdr:blipFill>
        <xdr:spPr bwMode="auto">
          <a:xfrm>
            <a:off x="19" y="20"/>
            <a:ext cx="1090" cy="90"/>
          </a:xfrm>
          <a:prstGeom prst="rect">
            <a:avLst/>
          </a:prstGeom>
          <a:noFill/>
          <a:ln w="9525">
            <a:noFill/>
            <a:miter lim="800000"/>
            <a:headEnd/>
            <a:tailEnd/>
          </a:ln>
        </xdr:spPr>
      </xdr:pic>
      <xdr:pic>
        <xdr:nvPicPr>
          <xdr:cNvPr id="64571" name="Picture 3" descr="UNDP Logo.bmp"/>
          <xdr:cNvPicPr>
            <a:picLocks noChangeAspect="1"/>
          </xdr:cNvPicPr>
        </xdr:nvPicPr>
        <xdr:blipFill>
          <a:blip xmlns:r="http://schemas.openxmlformats.org/officeDocument/2006/relationships" r:embed="rId2" cstate="print"/>
          <a:srcRect/>
          <a:stretch>
            <a:fillRect/>
          </a:stretch>
        </xdr:blipFill>
        <xdr:spPr bwMode="auto">
          <a:xfrm>
            <a:off x="1042" y="31"/>
            <a:ext cx="57" cy="105"/>
          </a:xfrm>
          <a:prstGeom prst="rect">
            <a:avLst/>
          </a:prstGeom>
          <a:noFill/>
          <a:ln w="9525">
            <a:noFill/>
            <a:miter lim="800000"/>
            <a:headEnd/>
            <a:tailEnd/>
          </a:ln>
        </xdr:spPr>
      </xdr:pic>
      <xdr:sp macro="" textlink="">
        <xdr:nvSpPr>
          <xdr:cNvPr id="64519" name="Text Box 7"/>
          <xdr:cNvSpPr txBox="1">
            <a:spLocks noChangeArrowheads="1"/>
          </xdr:cNvSpPr>
        </xdr:nvSpPr>
        <xdr:spPr bwMode="auto">
          <a:xfrm>
            <a:off x="688" y="43"/>
            <a:ext cx="324" cy="44"/>
          </a:xfrm>
          <a:prstGeom prst="rect">
            <a:avLst/>
          </a:prstGeom>
          <a:noFill/>
          <a:ln w="9525">
            <a:noFill/>
            <a:miter lim="800000"/>
            <a:headEnd/>
            <a:tailEnd/>
          </a:ln>
        </xdr:spPr>
        <xdr:txBody>
          <a:bodyPr vertOverflow="clip" wrap="square" lIns="36576" tIns="27432" rIns="36576" bIns="0" anchor="t" upright="1"/>
          <a:lstStyle/>
          <a:p>
            <a:pPr algn="ctr" rtl="0">
              <a:defRPr sz="1000"/>
            </a:pPr>
            <a:r>
              <a:rPr lang="es-HN" sz="1200" b="0" i="0" u="none" strike="noStrike" baseline="0">
                <a:solidFill>
                  <a:srgbClr val="FFFFFF"/>
                </a:solidFill>
                <a:latin typeface="Candara"/>
              </a:rPr>
              <a:t>2011 Annual Project Review (APR)</a:t>
            </a:r>
          </a:p>
          <a:p>
            <a:pPr algn="ctr" rtl="0">
              <a:defRPr sz="1000"/>
            </a:pPr>
            <a:r>
              <a:rPr lang="es-HN" sz="1200" b="0" i="0" u="none" strike="noStrike" baseline="0">
                <a:solidFill>
                  <a:srgbClr val="FFFFFF"/>
                </a:solidFill>
                <a:latin typeface="Candara"/>
              </a:rPr>
              <a:t>Project Implementation Report (PIR)</a:t>
            </a:r>
          </a:p>
        </xdr:txBody>
      </xdr:sp>
    </xdr:grpSp>
    <xdr:clientData/>
  </xdr:twoCellAnchor>
  <mc:AlternateContent xmlns:mc="http://schemas.openxmlformats.org/markup-compatibility/2006">
    <mc:Choice xmlns:a14="http://schemas.microsoft.com/office/drawing/2010/main" Requires="a14">
      <xdr:twoCellAnchor>
        <xdr:from>
          <xdr:col>3</xdr:col>
          <xdr:colOff>628650</xdr:colOff>
          <xdr:row>22</xdr:row>
          <xdr:rowOff>47625</xdr:rowOff>
        </xdr:from>
        <xdr:to>
          <xdr:col>3</xdr:col>
          <xdr:colOff>2447925</xdr:colOff>
          <xdr:row>23</xdr:row>
          <xdr:rowOff>95250</xdr:rowOff>
        </xdr:to>
        <xdr:sp macro="" textlink="">
          <xdr:nvSpPr>
            <xdr:cNvPr id="64520" name="Button 8" hidden="1">
              <a:extLst>
                <a:ext uri="{63B3BB69-23CF-44E3-9099-C40C66FF867C}">
                  <a14:compatExt spid="_x0000_s6452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HN" sz="1100" b="0" i="0" u="none" strike="noStrike" baseline="0">
                  <a:solidFill>
                    <a:srgbClr val="000000"/>
                  </a:solidFill>
                  <a:latin typeface="Calibri"/>
                  <a:cs typeface="Calibri"/>
                </a:rPr>
                <a:t>UNDP Success Stories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2505075</xdr:colOff>
          <xdr:row>22</xdr:row>
          <xdr:rowOff>47625</xdr:rowOff>
        </xdr:from>
        <xdr:to>
          <xdr:col>3</xdr:col>
          <xdr:colOff>4324350</xdr:colOff>
          <xdr:row>23</xdr:row>
          <xdr:rowOff>95250</xdr:rowOff>
        </xdr:to>
        <xdr:sp macro="" textlink="">
          <xdr:nvSpPr>
            <xdr:cNvPr id="64521" name="Button 9" hidden="1">
              <a:extLst>
                <a:ext uri="{63B3BB69-23CF-44E3-9099-C40C66FF867C}">
                  <a14:compatExt spid="_x0000_s6452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HN" sz="1100" b="0" i="0" u="none" strike="noStrike" baseline="0">
                  <a:solidFill>
                    <a:srgbClr val="000000"/>
                  </a:solidFill>
                  <a:latin typeface="Calibri"/>
                  <a:cs typeface="Calibri"/>
                </a:rPr>
                <a:t>UNDP ROAR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4371975</xdr:colOff>
          <xdr:row>22</xdr:row>
          <xdr:rowOff>47625</xdr:rowOff>
        </xdr:from>
        <xdr:to>
          <xdr:col>3</xdr:col>
          <xdr:colOff>6191250</xdr:colOff>
          <xdr:row>23</xdr:row>
          <xdr:rowOff>95250</xdr:rowOff>
        </xdr:to>
        <xdr:sp macro="" textlink="">
          <xdr:nvSpPr>
            <xdr:cNvPr id="64522" name="Button 10" hidden="1">
              <a:extLst>
                <a:ext uri="{63B3BB69-23CF-44E3-9099-C40C66FF867C}">
                  <a14:compatExt spid="_x0000_s6452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HN" sz="1100" b="0" i="0" u="none" strike="noStrike" baseline="0">
                  <a:solidFill>
                    <a:srgbClr val="000000"/>
                  </a:solidFill>
                  <a:latin typeface="Calibri"/>
                  <a:cs typeface="Calibri"/>
                </a:rPr>
                <a:t>APR/PIR Report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2505075</xdr:colOff>
          <xdr:row>20</xdr:row>
          <xdr:rowOff>66675</xdr:rowOff>
        </xdr:from>
        <xdr:to>
          <xdr:col>3</xdr:col>
          <xdr:colOff>4324350</xdr:colOff>
          <xdr:row>20</xdr:row>
          <xdr:rowOff>266700</xdr:rowOff>
        </xdr:to>
        <xdr:sp macro="" textlink="">
          <xdr:nvSpPr>
            <xdr:cNvPr id="64524" name="Button 12" hidden="1">
              <a:extLst>
                <a:ext uri="{63B3BB69-23CF-44E3-9099-C40C66FF867C}">
                  <a14:compatExt spid="_x0000_s6452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HN" sz="1100" b="0" i="0" u="none" strike="noStrike" baseline="0">
                  <a:solidFill>
                    <a:srgbClr val="000000"/>
                  </a:solidFill>
                  <a:latin typeface="Calibri"/>
                  <a:cs typeface="Calibri"/>
                </a:rPr>
                <a:t>Check empty tabs and cells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5</xdr:col>
      <xdr:colOff>1190625</xdr:colOff>
      <xdr:row>6</xdr:row>
      <xdr:rowOff>152400</xdr:rowOff>
    </xdr:to>
    <xdr:grpSp>
      <xdr:nvGrpSpPr>
        <xdr:cNvPr id="38045" name="Group 94"/>
        <xdr:cNvGrpSpPr>
          <a:grpSpLocks/>
        </xdr:cNvGrpSpPr>
      </xdr:nvGrpSpPr>
      <xdr:grpSpPr bwMode="auto">
        <a:xfrm>
          <a:off x="180975" y="180975"/>
          <a:ext cx="10382250" cy="1057275"/>
          <a:chOff x="19" y="20"/>
          <a:chExt cx="1090" cy="116"/>
        </a:xfrm>
      </xdr:grpSpPr>
      <xdr:pic>
        <xdr:nvPicPr>
          <xdr:cNvPr id="38046" name="Picture 95" descr="UNDP GEF Banner"/>
          <xdr:cNvPicPr>
            <a:picLocks noChangeAspect="1" noChangeArrowheads="1"/>
          </xdr:cNvPicPr>
        </xdr:nvPicPr>
        <xdr:blipFill>
          <a:blip xmlns:r="http://schemas.openxmlformats.org/officeDocument/2006/relationships" r:embed="rId1" cstate="print"/>
          <a:srcRect/>
          <a:stretch>
            <a:fillRect/>
          </a:stretch>
        </xdr:blipFill>
        <xdr:spPr bwMode="auto">
          <a:xfrm>
            <a:off x="19" y="20"/>
            <a:ext cx="1090" cy="90"/>
          </a:xfrm>
          <a:prstGeom prst="rect">
            <a:avLst/>
          </a:prstGeom>
          <a:noFill/>
          <a:ln w="9525">
            <a:noFill/>
            <a:miter lim="800000"/>
            <a:headEnd/>
            <a:tailEnd/>
          </a:ln>
        </xdr:spPr>
      </xdr:pic>
      <xdr:pic>
        <xdr:nvPicPr>
          <xdr:cNvPr id="38047" name="Picture 3" descr="UNDP Logo.bmp"/>
          <xdr:cNvPicPr>
            <a:picLocks noChangeAspect="1"/>
          </xdr:cNvPicPr>
        </xdr:nvPicPr>
        <xdr:blipFill>
          <a:blip xmlns:r="http://schemas.openxmlformats.org/officeDocument/2006/relationships" r:embed="rId2" cstate="print"/>
          <a:srcRect/>
          <a:stretch>
            <a:fillRect/>
          </a:stretch>
        </xdr:blipFill>
        <xdr:spPr bwMode="auto">
          <a:xfrm>
            <a:off x="1042" y="31"/>
            <a:ext cx="57" cy="105"/>
          </a:xfrm>
          <a:prstGeom prst="rect">
            <a:avLst/>
          </a:prstGeom>
          <a:noFill/>
          <a:ln w="9525">
            <a:noFill/>
            <a:miter lim="800000"/>
            <a:headEnd/>
            <a:tailEnd/>
          </a:ln>
        </xdr:spPr>
      </xdr:pic>
      <xdr:sp macro="" textlink="">
        <xdr:nvSpPr>
          <xdr:cNvPr id="37985" name="Text Box 97"/>
          <xdr:cNvSpPr txBox="1">
            <a:spLocks noChangeArrowheads="1"/>
          </xdr:cNvSpPr>
        </xdr:nvSpPr>
        <xdr:spPr bwMode="auto">
          <a:xfrm>
            <a:off x="688" y="43"/>
            <a:ext cx="324" cy="44"/>
          </a:xfrm>
          <a:prstGeom prst="rect">
            <a:avLst/>
          </a:prstGeom>
          <a:noFill/>
          <a:ln w="9525">
            <a:noFill/>
            <a:miter lim="800000"/>
            <a:headEnd/>
            <a:tailEnd/>
          </a:ln>
        </xdr:spPr>
        <xdr:txBody>
          <a:bodyPr vertOverflow="clip" wrap="square" lIns="36576" tIns="27432" rIns="36576" bIns="0" anchor="t" upright="1"/>
          <a:lstStyle/>
          <a:p>
            <a:pPr algn="ctr" rtl="0">
              <a:defRPr sz="1000"/>
            </a:pPr>
            <a:r>
              <a:rPr lang="es-HN" sz="1200" b="0" i="0" u="none" strike="noStrike" baseline="0">
                <a:solidFill>
                  <a:srgbClr val="FFFFFF"/>
                </a:solidFill>
                <a:latin typeface="Candara"/>
              </a:rPr>
              <a:t>2011 Annual Project Review (APR)</a:t>
            </a:r>
          </a:p>
          <a:p>
            <a:pPr algn="ctr" rtl="0">
              <a:defRPr sz="1000"/>
            </a:pPr>
            <a:r>
              <a:rPr lang="es-HN" sz="1200" b="0" i="0" u="none" strike="noStrike" baseline="0">
                <a:solidFill>
                  <a:srgbClr val="FFFFFF"/>
                </a:solidFill>
                <a:latin typeface="Candara"/>
              </a:rPr>
              <a:t>Project Implementation Report (PIR)</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5</xdr:col>
      <xdr:colOff>361950</xdr:colOff>
      <xdr:row>6</xdr:row>
      <xdr:rowOff>152400</xdr:rowOff>
    </xdr:to>
    <xdr:grpSp>
      <xdr:nvGrpSpPr>
        <xdr:cNvPr id="39018" name="Group 50"/>
        <xdr:cNvGrpSpPr>
          <a:grpSpLocks/>
        </xdr:cNvGrpSpPr>
      </xdr:nvGrpSpPr>
      <xdr:grpSpPr bwMode="auto">
        <a:xfrm>
          <a:off x="180975" y="190500"/>
          <a:ext cx="11172825" cy="1057275"/>
          <a:chOff x="19" y="20"/>
          <a:chExt cx="1090" cy="116"/>
        </a:xfrm>
      </xdr:grpSpPr>
      <xdr:pic>
        <xdr:nvPicPr>
          <xdr:cNvPr id="39019" name="Picture 51" descr="UNDP GEF Banner"/>
          <xdr:cNvPicPr>
            <a:picLocks noChangeAspect="1" noChangeArrowheads="1"/>
          </xdr:cNvPicPr>
        </xdr:nvPicPr>
        <xdr:blipFill>
          <a:blip xmlns:r="http://schemas.openxmlformats.org/officeDocument/2006/relationships" r:embed="rId1" cstate="print"/>
          <a:srcRect/>
          <a:stretch>
            <a:fillRect/>
          </a:stretch>
        </xdr:blipFill>
        <xdr:spPr bwMode="auto">
          <a:xfrm>
            <a:off x="19" y="20"/>
            <a:ext cx="1090" cy="90"/>
          </a:xfrm>
          <a:prstGeom prst="rect">
            <a:avLst/>
          </a:prstGeom>
          <a:noFill/>
          <a:ln w="9525">
            <a:noFill/>
            <a:miter lim="800000"/>
            <a:headEnd/>
            <a:tailEnd/>
          </a:ln>
        </xdr:spPr>
      </xdr:pic>
      <xdr:pic>
        <xdr:nvPicPr>
          <xdr:cNvPr id="39020" name="Picture 3" descr="UNDP Logo.bmp"/>
          <xdr:cNvPicPr>
            <a:picLocks noChangeAspect="1"/>
          </xdr:cNvPicPr>
        </xdr:nvPicPr>
        <xdr:blipFill>
          <a:blip xmlns:r="http://schemas.openxmlformats.org/officeDocument/2006/relationships" r:embed="rId2" cstate="print"/>
          <a:srcRect/>
          <a:stretch>
            <a:fillRect/>
          </a:stretch>
        </xdr:blipFill>
        <xdr:spPr bwMode="auto">
          <a:xfrm>
            <a:off x="1042" y="31"/>
            <a:ext cx="57" cy="105"/>
          </a:xfrm>
          <a:prstGeom prst="rect">
            <a:avLst/>
          </a:prstGeom>
          <a:noFill/>
          <a:ln w="9525">
            <a:noFill/>
            <a:miter lim="800000"/>
            <a:headEnd/>
            <a:tailEnd/>
          </a:ln>
        </xdr:spPr>
      </xdr:pic>
      <xdr:sp macro="" textlink="">
        <xdr:nvSpPr>
          <xdr:cNvPr id="38965" name="Text Box 53"/>
          <xdr:cNvSpPr txBox="1">
            <a:spLocks noChangeArrowheads="1"/>
          </xdr:cNvSpPr>
        </xdr:nvSpPr>
        <xdr:spPr bwMode="auto">
          <a:xfrm>
            <a:off x="688" y="43"/>
            <a:ext cx="324" cy="44"/>
          </a:xfrm>
          <a:prstGeom prst="rect">
            <a:avLst/>
          </a:prstGeom>
          <a:noFill/>
          <a:ln w="9525">
            <a:noFill/>
            <a:miter lim="800000"/>
            <a:headEnd/>
            <a:tailEnd/>
          </a:ln>
        </xdr:spPr>
        <xdr:txBody>
          <a:bodyPr vertOverflow="clip" wrap="square" lIns="36576" tIns="27432" rIns="36576" bIns="0" anchor="t" upright="1"/>
          <a:lstStyle/>
          <a:p>
            <a:pPr algn="ctr" rtl="0">
              <a:defRPr sz="1000"/>
            </a:pPr>
            <a:r>
              <a:rPr lang="es-HN" sz="1200" b="0" i="0" u="none" strike="noStrike" baseline="0">
                <a:solidFill>
                  <a:srgbClr val="FFFFFF"/>
                </a:solidFill>
                <a:latin typeface="Candara"/>
              </a:rPr>
              <a:t>2011 Annual Project Review (APR)</a:t>
            </a:r>
          </a:p>
          <a:p>
            <a:pPr algn="ctr" rtl="0">
              <a:defRPr sz="1000"/>
            </a:pPr>
            <a:r>
              <a:rPr lang="es-HN" sz="1200" b="0" i="0" u="none" strike="noStrike" baseline="0">
                <a:solidFill>
                  <a:srgbClr val="FFFFFF"/>
                </a:solidFill>
                <a:latin typeface="Candara"/>
              </a:rPr>
              <a:t>Project Implementation Report (PIR)</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752475</xdr:colOff>
      <xdr:row>6</xdr:row>
      <xdr:rowOff>152400</xdr:rowOff>
    </xdr:to>
    <xdr:grpSp>
      <xdr:nvGrpSpPr>
        <xdr:cNvPr id="40009" name="Group 25"/>
        <xdr:cNvGrpSpPr>
          <a:grpSpLocks/>
        </xdr:cNvGrpSpPr>
      </xdr:nvGrpSpPr>
      <xdr:grpSpPr bwMode="auto">
        <a:xfrm>
          <a:off x="180975" y="190500"/>
          <a:ext cx="10382250" cy="1057275"/>
          <a:chOff x="19" y="20"/>
          <a:chExt cx="1090" cy="116"/>
        </a:xfrm>
      </xdr:grpSpPr>
      <xdr:pic>
        <xdr:nvPicPr>
          <xdr:cNvPr id="40010" name="Picture 26" descr="UNDP GEF Banner"/>
          <xdr:cNvPicPr>
            <a:picLocks noChangeAspect="1" noChangeArrowheads="1"/>
          </xdr:cNvPicPr>
        </xdr:nvPicPr>
        <xdr:blipFill>
          <a:blip xmlns:r="http://schemas.openxmlformats.org/officeDocument/2006/relationships" r:embed="rId1" cstate="print"/>
          <a:srcRect/>
          <a:stretch>
            <a:fillRect/>
          </a:stretch>
        </xdr:blipFill>
        <xdr:spPr bwMode="auto">
          <a:xfrm>
            <a:off x="19" y="20"/>
            <a:ext cx="1090" cy="90"/>
          </a:xfrm>
          <a:prstGeom prst="rect">
            <a:avLst/>
          </a:prstGeom>
          <a:noFill/>
          <a:ln w="9525">
            <a:noFill/>
            <a:miter lim="800000"/>
            <a:headEnd/>
            <a:tailEnd/>
          </a:ln>
        </xdr:spPr>
      </xdr:pic>
      <xdr:pic>
        <xdr:nvPicPr>
          <xdr:cNvPr id="40011" name="Picture 3" descr="UNDP Logo.bmp"/>
          <xdr:cNvPicPr>
            <a:picLocks noChangeAspect="1"/>
          </xdr:cNvPicPr>
        </xdr:nvPicPr>
        <xdr:blipFill>
          <a:blip xmlns:r="http://schemas.openxmlformats.org/officeDocument/2006/relationships" r:embed="rId2" cstate="print"/>
          <a:srcRect/>
          <a:stretch>
            <a:fillRect/>
          </a:stretch>
        </xdr:blipFill>
        <xdr:spPr bwMode="auto">
          <a:xfrm>
            <a:off x="1042" y="31"/>
            <a:ext cx="57" cy="105"/>
          </a:xfrm>
          <a:prstGeom prst="rect">
            <a:avLst/>
          </a:prstGeom>
          <a:noFill/>
          <a:ln w="9525">
            <a:noFill/>
            <a:miter lim="800000"/>
            <a:headEnd/>
            <a:tailEnd/>
          </a:ln>
        </xdr:spPr>
      </xdr:pic>
      <xdr:sp macro="" textlink="">
        <xdr:nvSpPr>
          <xdr:cNvPr id="39964" name="Text Box 28"/>
          <xdr:cNvSpPr txBox="1">
            <a:spLocks noChangeArrowheads="1"/>
          </xdr:cNvSpPr>
        </xdr:nvSpPr>
        <xdr:spPr bwMode="auto">
          <a:xfrm>
            <a:off x="688" y="43"/>
            <a:ext cx="324" cy="44"/>
          </a:xfrm>
          <a:prstGeom prst="rect">
            <a:avLst/>
          </a:prstGeom>
          <a:noFill/>
          <a:ln w="9525">
            <a:noFill/>
            <a:miter lim="800000"/>
            <a:headEnd/>
            <a:tailEnd/>
          </a:ln>
        </xdr:spPr>
        <xdr:txBody>
          <a:bodyPr vertOverflow="clip" wrap="square" lIns="36576" tIns="27432" rIns="36576" bIns="0" anchor="t" upright="1"/>
          <a:lstStyle/>
          <a:p>
            <a:pPr algn="ctr" rtl="0">
              <a:defRPr sz="1000"/>
            </a:pPr>
            <a:r>
              <a:rPr lang="es-HN" sz="1200" b="0" i="0" u="none" strike="noStrike" baseline="0">
                <a:solidFill>
                  <a:srgbClr val="FFFFFF"/>
                </a:solidFill>
                <a:latin typeface="Candara"/>
              </a:rPr>
              <a:t>2011 Annual Project Review (APR)</a:t>
            </a:r>
          </a:p>
          <a:p>
            <a:pPr algn="ctr" rtl="0">
              <a:defRPr sz="1000"/>
            </a:pPr>
            <a:r>
              <a:rPr lang="es-HN" sz="1200" b="0" i="0" u="none" strike="noStrike" baseline="0">
                <a:solidFill>
                  <a:srgbClr val="FFFFFF"/>
                </a:solidFill>
                <a:latin typeface="Candara"/>
              </a:rPr>
              <a:t>Project Implementation Report (PIR)</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2066925</xdr:colOff>
      <xdr:row>6</xdr:row>
      <xdr:rowOff>152400</xdr:rowOff>
    </xdr:to>
    <xdr:grpSp>
      <xdr:nvGrpSpPr>
        <xdr:cNvPr id="41023" name="Group 15"/>
        <xdr:cNvGrpSpPr>
          <a:grpSpLocks/>
        </xdr:cNvGrpSpPr>
      </xdr:nvGrpSpPr>
      <xdr:grpSpPr bwMode="auto">
        <a:xfrm>
          <a:off x="179917" y="190500"/>
          <a:ext cx="10385425" cy="1051983"/>
          <a:chOff x="19" y="20"/>
          <a:chExt cx="1090" cy="116"/>
        </a:xfrm>
      </xdr:grpSpPr>
      <xdr:pic>
        <xdr:nvPicPr>
          <xdr:cNvPr id="41024" name="Picture 16" descr="UNDP GEF Banner"/>
          <xdr:cNvPicPr>
            <a:picLocks noChangeAspect="1" noChangeArrowheads="1"/>
          </xdr:cNvPicPr>
        </xdr:nvPicPr>
        <xdr:blipFill>
          <a:blip xmlns:r="http://schemas.openxmlformats.org/officeDocument/2006/relationships" r:embed="rId1" cstate="print"/>
          <a:srcRect/>
          <a:stretch>
            <a:fillRect/>
          </a:stretch>
        </xdr:blipFill>
        <xdr:spPr bwMode="auto">
          <a:xfrm>
            <a:off x="19" y="20"/>
            <a:ext cx="1090" cy="90"/>
          </a:xfrm>
          <a:prstGeom prst="rect">
            <a:avLst/>
          </a:prstGeom>
          <a:noFill/>
          <a:ln w="9525">
            <a:noFill/>
            <a:miter lim="800000"/>
            <a:headEnd/>
            <a:tailEnd/>
          </a:ln>
        </xdr:spPr>
      </xdr:pic>
      <xdr:pic>
        <xdr:nvPicPr>
          <xdr:cNvPr id="41025" name="Picture 3" descr="UNDP Logo.bmp"/>
          <xdr:cNvPicPr>
            <a:picLocks noChangeAspect="1"/>
          </xdr:cNvPicPr>
        </xdr:nvPicPr>
        <xdr:blipFill>
          <a:blip xmlns:r="http://schemas.openxmlformats.org/officeDocument/2006/relationships" r:embed="rId2" cstate="print"/>
          <a:srcRect/>
          <a:stretch>
            <a:fillRect/>
          </a:stretch>
        </xdr:blipFill>
        <xdr:spPr bwMode="auto">
          <a:xfrm>
            <a:off x="1042" y="31"/>
            <a:ext cx="57" cy="105"/>
          </a:xfrm>
          <a:prstGeom prst="rect">
            <a:avLst/>
          </a:prstGeom>
          <a:noFill/>
          <a:ln w="9525">
            <a:noFill/>
            <a:miter lim="800000"/>
            <a:headEnd/>
            <a:tailEnd/>
          </a:ln>
        </xdr:spPr>
      </xdr:pic>
      <xdr:sp macro="" textlink="">
        <xdr:nvSpPr>
          <xdr:cNvPr id="40978" name="Text Box 18"/>
          <xdr:cNvSpPr txBox="1">
            <a:spLocks noChangeArrowheads="1"/>
          </xdr:cNvSpPr>
        </xdr:nvSpPr>
        <xdr:spPr bwMode="auto">
          <a:xfrm>
            <a:off x="688" y="43"/>
            <a:ext cx="324" cy="44"/>
          </a:xfrm>
          <a:prstGeom prst="rect">
            <a:avLst/>
          </a:prstGeom>
          <a:noFill/>
          <a:ln w="9525">
            <a:noFill/>
            <a:miter lim="800000"/>
            <a:headEnd/>
            <a:tailEnd/>
          </a:ln>
        </xdr:spPr>
        <xdr:txBody>
          <a:bodyPr vertOverflow="clip" wrap="square" lIns="36576" tIns="27432" rIns="36576" bIns="0" anchor="t" upright="1"/>
          <a:lstStyle/>
          <a:p>
            <a:pPr algn="ctr" rtl="0">
              <a:defRPr sz="1000"/>
            </a:pPr>
            <a:r>
              <a:rPr lang="es-HN" sz="1200" b="0" i="0" u="none" strike="noStrike" baseline="0">
                <a:solidFill>
                  <a:srgbClr val="FFFFFF"/>
                </a:solidFill>
                <a:latin typeface="Candara"/>
              </a:rPr>
              <a:t>2011 Annual Project Review (APR)</a:t>
            </a:r>
          </a:p>
          <a:p>
            <a:pPr algn="ctr" rtl="0">
              <a:defRPr sz="1000"/>
            </a:pPr>
            <a:r>
              <a:rPr lang="es-HN" sz="1200" b="0" i="0" u="none" strike="noStrike" baseline="0">
                <a:solidFill>
                  <a:srgbClr val="FFFFFF"/>
                </a:solidFill>
                <a:latin typeface="Candara"/>
              </a:rPr>
              <a:t>Project Implementation Report (PIR)</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5.xml"/><Relationship Id="rId7" Type="http://schemas.openxmlformats.org/officeDocument/2006/relationships/ctrlProp" Target="../ctrlProps/ctrlProp3.xml"/><Relationship Id="rId2" Type="http://schemas.openxmlformats.org/officeDocument/2006/relationships/printerSettings" Target="../printerSettings/printerSettings4.bin"/><Relationship Id="rId1" Type="http://schemas.openxmlformats.org/officeDocument/2006/relationships/hyperlink" Target="https://undp.unteamworks.org/node/99528"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dimension ref="A1:G139"/>
  <sheetViews>
    <sheetView workbookViewId="0">
      <selection activeCell="F5" sqref="F5:F80"/>
    </sheetView>
  </sheetViews>
  <sheetFormatPr defaultColWidth="9.140625" defaultRowHeight="15" x14ac:dyDescent="0.25"/>
  <cols>
    <col min="1" max="7" width="15.85546875" customWidth="1"/>
  </cols>
  <sheetData>
    <row r="1" spans="1:7" ht="14.45" x14ac:dyDescent="0.3">
      <c r="A1" s="3" t="s">
        <v>846</v>
      </c>
      <c r="B1" s="3" t="s">
        <v>847</v>
      </c>
      <c r="C1" s="3" t="s">
        <v>848</v>
      </c>
      <c r="D1" s="3" t="s">
        <v>758</v>
      </c>
      <c r="E1" s="3" t="s">
        <v>849</v>
      </c>
      <c r="F1" s="3" t="s">
        <v>850</v>
      </c>
      <c r="G1" s="2" t="s">
        <v>851</v>
      </c>
    </row>
    <row r="2" spans="1:7" ht="14.45" x14ac:dyDescent="0.3">
      <c r="A2" t="s">
        <v>852</v>
      </c>
      <c r="D2" t="s">
        <v>858</v>
      </c>
      <c r="E2" t="s">
        <v>757</v>
      </c>
    </row>
    <row r="3" spans="1:7" ht="14.45" x14ac:dyDescent="0.3">
      <c r="A3" t="s">
        <v>852</v>
      </c>
      <c r="D3" t="s">
        <v>408</v>
      </c>
      <c r="E3" t="s">
        <v>757</v>
      </c>
    </row>
    <row r="4" spans="1:7" ht="14.45" x14ac:dyDescent="0.3">
      <c r="A4" t="s">
        <v>852</v>
      </c>
      <c r="D4" t="s">
        <v>860</v>
      </c>
      <c r="E4" t="s">
        <v>756</v>
      </c>
    </row>
    <row r="5" spans="1:7" ht="14.45" x14ac:dyDescent="0.3">
      <c r="A5" t="s">
        <v>852</v>
      </c>
      <c r="D5" t="s">
        <v>864</v>
      </c>
      <c r="E5" t="s">
        <v>756</v>
      </c>
    </row>
    <row r="6" spans="1:7" ht="14.45" x14ac:dyDescent="0.3">
      <c r="A6" t="s">
        <v>852</v>
      </c>
      <c r="D6" t="s">
        <v>867</v>
      </c>
      <c r="E6" t="s">
        <v>756</v>
      </c>
    </row>
    <row r="7" spans="1:7" ht="14.45" x14ac:dyDescent="0.3">
      <c r="A7" t="s">
        <v>852</v>
      </c>
      <c r="D7" t="s">
        <v>870</v>
      </c>
      <c r="E7" t="s">
        <v>756</v>
      </c>
    </row>
    <row r="8" spans="1:7" ht="14.45" x14ac:dyDescent="0.3">
      <c r="A8" t="s">
        <v>852</v>
      </c>
      <c r="D8" t="s">
        <v>874</v>
      </c>
      <c r="E8" t="s">
        <v>756</v>
      </c>
    </row>
    <row r="9" spans="1:7" ht="14.45" x14ac:dyDescent="0.3">
      <c r="A9" t="s">
        <v>852</v>
      </c>
      <c r="D9" t="s">
        <v>876</v>
      </c>
      <c r="E9" t="s">
        <v>756</v>
      </c>
    </row>
    <row r="10" spans="1:7" ht="14.45" x14ac:dyDescent="0.3">
      <c r="A10" t="s">
        <v>852</v>
      </c>
      <c r="D10" t="s">
        <v>877</v>
      </c>
      <c r="E10" t="s">
        <v>756</v>
      </c>
    </row>
    <row r="11" spans="1:7" ht="14.45" x14ac:dyDescent="0.3">
      <c r="A11" t="s">
        <v>852</v>
      </c>
      <c r="D11" t="s">
        <v>878</v>
      </c>
      <c r="E11" t="s">
        <v>756</v>
      </c>
    </row>
    <row r="12" spans="1:7" ht="14.45" x14ac:dyDescent="0.3">
      <c r="A12" t="s">
        <v>852</v>
      </c>
      <c r="D12" t="s">
        <v>879</v>
      </c>
      <c r="E12" t="s">
        <v>756</v>
      </c>
    </row>
    <row r="13" spans="1:7" ht="14.45" x14ac:dyDescent="0.3">
      <c r="A13" t="s">
        <v>852</v>
      </c>
      <c r="D13" t="s">
        <v>1281</v>
      </c>
      <c r="E13" t="s">
        <v>756</v>
      </c>
    </row>
    <row r="14" spans="1:7" ht="14.45" x14ac:dyDescent="0.3">
      <c r="A14" t="s">
        <v>852</v>
      </c>
      <c r="D14" t="s">
        <v>881</v>
      </c>
      <c r="E14" t="s">
        <v>756</v>
      </c>
    </row>
    <row r="15" spans="1:7" ht="14.45" x14ac:dyDescent="0.3">
      <c r="A15" t="s">
        <v>852</v>
      </c>
      <c r="D15" t="s">
        <v>884</v>
      </c>
      <c r="E15" t="s">
        <v>756</v>
      </c>
    </row>
    <row r="16" spans="1:7" ht="14.45" x14ac:dyDescent="0.3">
      <c r="A16" t="s">
        <v>852</v>
      </c>
      <c r="D16" t="s">
        <v>887</v>
      </c>
      <c r="E16" t="s">
        <v>756</v>
      </c>
    </row>
    <row r="17" spans="1:5" ht="14.45" x14ac:dyDescent="0.3">
      <c r="A17" t="s">
        <v>852</v>
      </c>
      <c r="D17" t="s">
        <v>1282</v>
      </c>
      <c r="E17" t="s">
        <v>756</v>
      </c>
    </row>
    <row r="18" spans="1:5" ht="14.45" x14ac:dyDescent="0.3">
      <c r="A18" t="s">
        <v>852</v>
      </c>
      <c r="D18" t="s">
        <v>715</v>
      </c>
      <c r="E18" t="s">
        <v>756</v>
      </c>
    </row>
    <row r="19" spans="1:5" ht="14.45" x14ac:dyDescent="0.3">
      <c r="A19" t="s">
        <v>852</v>
      </c>
      <c r="D19" t="s">
        <v>889</v>
      </c>
      <c r="E19" t="s">
        <v>756</v>
      </c>
    </row>
    <row r="20" spans="1:5" ht="14.45" x14ac:dyDescent="0.3">
      <c r="A20" t="s">
        <v>852</v>
      </c>
      <c r="D20" t="s">
        <v>892</v>
      </c>
      <c r="E20" t="s">
        <v>756</v>
      </c>
    </row>
    <row r="21" spans="1:5" ht="14.45" x14ac:dyDescent="0.3">
      <c r="A21" t="s">
        <v>852</v>
      </c>
      <c r="D21" t="s">
        <v>895</v>
      </c>
      <c r="E21" t="s">
        <v>756</v>
      </c>
    </row>
    <row r="22" spans="1:5" ht="14.45" x14ac:dyDescent="0.3">
      <c r="A22" t="s">
        <v>852</v>
      </c>
      <c r="D22" t="s">
        <v>897</v>
      </c>
      <c r="E22" t="s">
        <v>756</v>
      </c>
    </row>
    <row r="23" spans="1:5" x14ac:dyDescent="0.25">
      <c r="A23" t="s">
        <v>852</v>
      </c>
      <c r="D23" t="s">
        <v>1283</v>
      </c>
      <c r="E23" t="s">
        <v>756</v>
      </c>
    </row>
    <row r="24" spans="1:5" x14ac:dyDescent="0.25">
      <c r="A24" t="s">
        <v>852</v>
      </c>
      <c r="D24" t="s">
        <v>1285</v>
      </c>
      <c r="E24" t="s">
        <v>756</v>
      </c>
    </row>
    <row r="25" spans="1:5" x14ac:dyDescent="0.25">
      <c r="A25" t="s">
        <v>852</v>
      </c>
      <c r="D25" t="s">
        <v>1287</v>
      </c>
      <c r="E25" t="s">
        <v>756</v>
      </c>
    </row>
    <row r="26" spans="1:5" x14ac:dyDescent="0.25">
      <c r="A26" t="s">
        <v>852</v>
      </c>
      <c r="D26" t="s">
        <v>1289</v>
      </c>
      <c r="E26" t="s">
        <v>756</v>
      </c>
    </row>
    <row r="27" spans="1:5" x14ac:dyDescent="0.25">
      <c r="A27" t="s">
        <v>852</v>
      </c>
      <c r="D27" t="s">
        <v>1292</v>
      </c>
      <c r="E27" t="s">
        <v>756</v>
      </c>
    </row>
    <row r="28" spans="1:5" x14ac:dyDescent="0.25">
      <c r="A28" t="s">
        <v>852</v>
      </c>
      <c r="D28" t="s">
        <v>1295</v>
      </c>
      <c r="E28" t="s">
        <v>756</v>
      </c>
    </row>
    <row r="29" spans="1:5" x14ac:dyDescent="0.25">
      <c r="A29" t="s">
        <v>852</v>
      </c>
      <c r="D29" t="s">
        <v>1299</v>
      </c>
      <c r="E29" t="s">
        <v>756</v>
      </c>
    </row>
    <row r="30" spans="1:5" x14ac:dyDescent="0.25">
      <c r="A30" t="s">
        <v>852</v>
      </c>
      <c r="D30" t="s">
        <v>1302</v>
      </c>
      <c r="E30" t="s">
        <v>756</v>
      </c>
    </row>
    <row r="31" spans="1:5" x14ac:dyDescent="0.25">
      <c r="A31" t="s">
        <v>852</v>
      </c>
      <c r="D31" t="s">
        <v>716</v>
      </c>
      <c r="E31" t="s">
        <v>756</v>
      </c>
    </row>
    <row r="32" spans="1:5" x14ac:dyDescent="0.25">
      <c r="A32" t="s">
        <v>852</v>
      </c>
      <c r="D32" t="s">
        <v>1305</v>
      </c>
      <c r="E32" t="s">
        <v>756</v>
      </c>
    </row>
    <row r="33" spans="1:5" x14ac:dyDescent="0.25">
      <c r="A33" t="s">
        <v>852</v>
      </c>
      <c r="D33" t="s">
        <v>717</v>
      </c>
      <c r="E33" t="s">
        <v>756</v>
      </c>
    </row>
    <row r="34" spans="1:5" x14ac:dyDescent="0.25">
      <c r="A34" t="s">
        <v>852</v>
      </c>
      <c r="D34" t="s">
        <v>718</v>
      </c>
      <c r="E34" t="s">
        <v>756</v>
      </c>
    </row>
    <row r="35" spans="1:5" x14ac:dyDescent="0.25">
      <c r="A35" t="s">
        <v>852</v>
      </c>
      <c r="D35" t="s">
        <v>719</v>
      </c>
      <c r="E35" t="s">
        <v>756</v>
      </c>
    </row>
    <row r="36" spans="1:5" x14ac:dyDescent="0.25">
      <c r="A36" t="s">
        <v>852</v>
      </c>
      <c r="D36" t="s">
        <v>720</v>
      </c>
      <c r="E36" t="s">
        <v>756</v>
      </c>
    </row>
    <row r="37" spans="1:5" x14ac:dyDescent="0.25">
      <c r="A37" t="s">
        <v>852</v>
      </c>
      <c r="D37" t="s">
        <v>721</v>
      </c>
      <c r="E37" t="s">
        <v>756</v>
      </c>
    </row>
    <row r="38" spans="1:5" x14ac:dyDescent="0.25">
      <c r="A38" t="s">
        <v>852</v>
      </c>
      <c r="D38" t="s">
        <v>1312</v>
      </c>
      <c r="E38" t="s">
        <v>756</v>
      </c>
    </row>
    <row r="39" spans="1:5" x14ac:dyDescent="0.25">
      <c r="A39" t="s">
        <v>852</v>
      </c>
      <c r="D39" t="s">
        <v>1316</v>
      </c>
      <c r="E39" t="s">
        <v>756</v>
      </c>
    </row>
    <row r="40" spans="1:5" x14ac:dyDescent="0.25">
      <c r="A40" t="s">
        <v>852</v>
      </c>
      <c r="D40" t="s">
        <v>1319</v>
      </c>
      <c r="E40" t="s">
        <v>756</v>
      </c>
    </row>
    <row r="41" spans="1:5" x14ac:dyDescent="0.25">
      <c r="A41" t="s">
        <v>852</v>
      </c>
      <c r="D41" t="s">
        <v>1322</v>
      </c>
      <c r="E41" t="s">
        <v>756</v>
      </c>
    </row>
    <row r="42" spans="1:5" x14ac:dyDescent="0.25">
      <c r="A42" t="s">
        <v>852</v>
      </c>
      <c r="D42" t="s">
        <v>1324</v>
      </c>
      <c r="E42" t="s">
        <v>756</v>
      </c>
    </row>
    <row r="43" spans="1:5" x14ac:dyDescent="0.25">
      <c r="A43" t="s">
        <v>852</v>
      </c>
      <c r="D43" t="s">
        <v>389</v>
      </c>
      <c r="E43" t="s">
        <v>756</v>
      </c>
    </row>
    <row r="44" spans="1:5" x14ac:dyDescent="0.25">
      <c r="A44" t="s">
        <v>852</v>
      </c>
      <c r="D44" t="s">
        <v>998</v>
      </c>
      <c r="E44" t="s">
        <v>756</v>
      </c>
    </row>
    <row r="45" spans="1:5" x14ac:dyDescent="0.25">
      <c r="A45" t="s">
        <v>852</v>
      </c>
      <c r="D45" t="s">
        <v>23</v>
      </c>
      <c r="E45" t="s">
        <v>756</v>
      </c>
    </row>
    <row r="46" spans="1:5" x14ac:dyDescent="0.25">
      <c r="A46" t="s">
        <v>852</v>
      </c>
      <c r="D46" t="s">
        <v>24</v>
      </c>
      <c r="E46" t="s">
        <v>756</v>
      </c>
    </row>
    <row r="47" spans="1:5" x14ac:dyDescent="0.25">
      <c r="A47" t="s">
        <v>852</v>
      </c>
      <c r="D47" t="s">
        <v>25</v>
      </c>
      <c r="E47" t="s">
        <v>756</v>
      </c>
    </row>
    <row r="48" spans="1:5" x14ac:dyDescent="0.25">
      <c r="A48" t="s">
        <v>852</v>
      </c>
      <c r="D48" t="s">
        <v>1001</v>
      </c>
      <c r="E48" t="s">
        <v>756</v>
      </c>
    </row>
    <row r="49" spans="1:5" x14ac:dyDescent="0.25">
      <c r="A49" t="s">
        <v>852</v>
      </c>
      <c r="D49" t="s">
        <v>722</v>
      </c>
      <c r="E49" t="s">
        <v>756</v>
      </c>
    </row>
    <row r="50" spans="1:5" x14ac:dyDescent="0.25">
      <c r="A50" t="s">
        <v>852</v>
      </c>
      <c r="D50" t="s">
        <v>1003</v>
      </c>
      <c r="E50" t="s">
        <v>756</v>
      </c>
    </row>
    <row r="51" spans="1:5" x14ac:dyDescent="0.25">
      <c r="A51" t="s">
        <v>852</v>
      </c>
      <c r="D51" t="s">
        <v>1329</v>
      </c>
      <c r="E51" t="s">
        <v>756</v>
      </c>
    </row>
    <row r="52" spans="1:5" x14ac:dyDescent="0.25">
      <c r="A52" t="s">
        <v>852</v>
      </c>
      <c r="D52" t="s">
        <v>723</v>
      </c>
      <c r="E52" t="s">
        <v>756</v>
      </c>
    </row>
    <row r="53" spans="1:5" x14ac:dyDescent="0.25">
      <c r="A53" t="s">
        <v>852</v>
      </c>
      <c r="D53" t="s">
        <v>724</v>
      </c>
      <c r="E53" t="s">
        <v>756</v>
      </c>
    </row>
    <row r="54" spans="1:5" x14ac:dyDescent="0.25">
      <c r="A54" t="s">
        <v>852</v>
      </c>
      <c r="D54" t="s">
        <v>1330</v>
      </c>
      <c r="E54" t="s">
        <v>756</v>
      </c>
    </row>
    <row r="55" spans="1:5" x14ac:dyDescent="0.25">
      <c r="A55" t="s">
        <v>852</v>
      </c>
      <c r="D55" t="s">
        <v>725</v>
      </c>
      <c r="E55" t="s">
        <v>756</v>
      </c>
    </row>
    <row r="56" spans="1:5" x14ac:dyDescent="0.25">
      <c r="A56" t="s">
        <v>852</v>
      </c>
      <c r="D56" t="s">
        <v>726</v>
      </c>
      <c r="E56" t="s">
        <v>756</v>
      </c>
    </row>
    <row r="57" spans="1:5" x14ac:dyDescent="0.25">
      <c r="A57" t="s">
        <v>852</v>
      </c>
      <c r="D57" t="s">
        <v>727</v>
      </c>
      <c r="E57" t="s">
        <v>756</v>
      </c>
    </row>
    <row r="58" spans="1:5" x14ac:dyDescent="0.25">
      <c r="A58" t="s">
        <v>852</v>
      </c>
      <c r="D58" t="s">
        <v>728</v>
      </c>
      <c r="E58" t="s">
        <v>756</v>
      </c>
    </row>
    <row r="59" spans="1:5" x14ac:dyDescent="0.25">
      <c r="A59" t="s">
        <v>852</v>
      </c>
      <c r="D59" t="s">
        <v>729</v>
      </c>
      <c r="E59" t="s">
        <v>756</v>
      </c>
    </row>
    <row r="60" spans="1:5" x14ac:dyDescent="0.25">
      <c r="A60" t="s">
        <v>852</v>
      </c>
      <c r="D60" t="s">
        <v>730</v>
      </c>
      <c r="E60" t="s">
        <v>756</v>
      </c>
    </row>
    <row r="61" spans="1:5" x14ac:dyDescent="0.25">
      <c r="A61" t="s">
        <v>852</v>
      </c>
      <c r="D61" t="s">
        <v>1331</v>
      </c>
      <c r="E61" t="s">
        <v>756</v>
      </c>
    </row>
    <row r="62" spans="1:5" x14ac:dyDescent="0.25">
      <c r="A62" t="s">
        <v>852</v>
      </c>
      <c r="D62" t="s">
        <v>731</v>
      </c>
      <c r="E62" t="s">
        <v>756</v>
      </c>
    </row>
    <row r="63" spans="1:5" x14ac:dyDescent="0.25">
      <c r="A63" t="s">
        <v>852</v>
      </c>
      <c r="D63" t="s">
        <v>732</v>
      </c>
      <c r="E63" t="s">
        <v>756</v>
      </c>
    </row>
    <row r="64" spans="1:5" x14ac:dyDescent="0.25">
      <c r="A64" t="s">
        <v>852</v>
      </c>
      <c r="D64" t="s">
        <v>733</v>
      </c>
      <c r="E64" t="s">
        <v>756</v>
      </c>
    </row>
    <row r="65" spans="1:5" x14ac:dyDescent="0.25">
      <c r="A65" t="s">
        <v>852</v>
      </c>
      <c r="D65" t="s">
        <v>734</v>
      </c>
      <c r="E65" t="s">
        <v>756</v>
      </c>
    </row>
    <row r="66" spans="1:5" x14ac:dyDescent="0.25">
      <c r="A66" t="s">
        <v>852</v>
      </c>
      <c r="D66" t="s">
        <v>735</v>
      </c>
      <c r="E66" t="s">
        <v>756</v>
      </c>
    </row>
    <row r="67" spans="1:5" x14ac:dyDescent="0.25">
      <c r="A67" t="s">
        <v>852</v>
      </c>
      <c r="D67" t="s">
        <v>1332</v>
      </c>
      <c r="E67" t="s">
        <v>756</v>
      </c>
    </row>
    <row r="68" spans="1:5" x14ac:dyDescent="0.25">
      <c r="A68" t="s">
        <v>852</v>
      </c>
      <c r="D68" t="s">
        <v>1333</v>
      </c>
      <c r="E68" t="s">
        <v>756</v>
      </c>
    </row>
    <row r="69" spans="1:5" x14ac:dyDescent="0.25">
      <c r="A69" t="s">
        <v>852</v>
      </c>
      <c r="D69" t="s">
        <v>737</v>
      </c>
      <c r="E69" t="s">
        <v>756</v>
      </c>
    </row>
    <row r="70" spans="1:5" x14ac:dyDescent="0.25">
      <c r="A70" t="s">
        <v>852</v>
      </c>
      <c r="D70" t="s">
        <v>738</v>
      </c>
      <c r="E70" t="s">
        <v>756</v>
      </c>
    </row>
    <row r="71" spans="1:5" x14ac:dyDescent="0.25">
      <c r="A71" t="s">
        <v>852</v>
      </c>
      <c r="D71" t="s">
        <v>1334</v>
      </c>
      <c r="E71" t="s">
        <v>1048</v>
      </c>
    </row>
    <row r="72" spans="1:5" x14ac:dyDescent="0.25">
      <c r="A72" t="s">
        <v>852</v>
      </c>
      <c r="D72" t="s">
        <v>739</v>
      </c>
      <c r="E72" t="s">
        <v>756</v>
      </c>
    </row>
    <row r="73" spans="1:5" x14ac:dyDescent="0.25">
      <c r="A73" t="s">
        <v>852</v>
      </c>
      <c r="D73" t="s">
        <v>740</v>
      </c>
      <c r="E73" t="s">
        <v>756</v>
      </c>
    </row>
    <row r="74" spans="1:5" x14ac:dyDescent="0.25">
      <c r="A74" t="s">
        <v>852</v>
      </c>
      <c r="D74" t="s">
        <v>1335</v>
      </c>
      <c r="E74" t="s">
        <v>1048</v>
      </c>
    </row>
    <row r="75" spans="1:5" x14ac:dyDescent="0.25">
      <c r="A75" t="s">
        <v>852</v>
      </c>
      <c r="D75" t="s">
        <v>741</v>
      </c>
      <c r="E75" t="s">
        <v>756</v>
      </c>
    </row>
    <row r="76" spans="1:5" x14ac:dyDescent="0.25">
      <c r="A76" t="s">
        <v>852</v>
      </c>
      <c r="D76" t="s">
        <v>742</v>
      </c>
      <c r="E76" t="s">
        <v>756</v>
      </c>
    </row>
    <row r="77" spans="1:5" x14ac:dyDescent="0.25">
      <c r="A77" t="s">
        <v>852</v>
      </c>
      <c r="D77" t="s">
        <v>1336</v>
      </c>
      <c r="E77" t="s">
        <v>1048</v>
      </c>
    </row>
    <row r="78" spans="1:5" x14ac:dyDescent="0.25">
      <c r="A78" t="s">
        <v>852</v>
      </c>
      <c r="D78" t="s">
        <v>743</v>
      </c>
      <c r="E78" t="s">
        <v>756</v>
      </c>
    </row>
    <row r="79" spans="1:5" x14ac:dyDescent="0.25">
      <c r="A79" t="s">
        <v>852</v>
      </c>
      <c r="D79" t="s">
        <v>744</v>
      </c>
      <c r="E79" t="s">
        <v>756</v>
      </c>
    </row>
    <row r="80" spans="1:5" x14ac:dyDescent="0.25">
      <c r="A80" t="s">
        <v>852</v>
      </c>
      <c r="D80" t="s">
        <v>1337</v>
      </c>
      <c r="E80" t="s">
        <v>1048</v>
      </c>
    </row>
    <row r="81" spans="1:5" x14ac:dyDescent="0.25">
      <c r="A81" t="s">
        <v>923</v>
      </c>
      <c r="D81" t="s">
        <v>1087</v>
      </c>
      <c r="E81" t="s">
        <v>757</v>
      </c>
    </row>
    <row r="82" spans="1:5" x14ac:dyDescent="0.25">
      <c r="A82" t="s">
        <v>923</v>
      </c>
      <c r="D82" t="s">
        <v>705</v>
      </c>
      <c r="E82" t="s">
        <v>756</v>
      </c>
    </row>
    <row r="83" spans="1:5" x14ac:dyDescent="0.25">
      <c r="A83" t="s">
        <v>923</v>
      </c>
      <c r="D83" t="s">
        <v>1035</v>
      </c>
      <c r="E83" t="s">
        <v>756</v>
      </c>
    </row>
    <row r="84" spans="1:5" x14ac:dyDescent="0.25">
      <c r="A84" t="s">
        <v>923</v>
      </c>
      <c r="D84" t="s">
        <v>1037</v>
      </c>
      <c r="E84" t="s">
        <v>756</v>
      </c>
    </row>
    <row r="85" spans="1:5" x14ac:dyDescent="0.25">
      <c r="A85" t="s">
        <v>923</v>
      </c>
      <c r="D85" t="s">
        <v>1038</v>
      </c>
      <c r="E85" t="s">
        <v>1048</v>
      </c>
    </row>
    <row r="86" spans="1:5" x14ac:dyDescent="0.25">
      <c r="A86" t="s">
        <v>1049</v>
      </c>
      <c r="D86" t="s">
        <v>1022</v>
      </c>
      <c r="E86" t="s">
        <v>756</v>
      </c>
    </row>
    <row r="87" spans="1:5" x14ac:dyDescent="0.25">
      <c r="A87" t="s">
        <v>1049</v>
      </c>
      <c r="D87" t="s">
        <v>1026</v>
      </c>
      <c r="E87" t="s">
        <v>756</v>
      </c>
    </row>
    <row r="88" spans="1:5" x14ac:dyDescent="0.25">
      <c r="A88" t="s">
        <v>1049</v>
      </c>
      <c r="D88" t="s">
        <v>1030</v>
      </c>
      <c r="E88" t="s">
        <v>756</v>
      </c>
    </row>
    <row r="89" spans="1:5" x14ac:dyDescent="0.25">
      <c r="A89" t="s">
        <v>1049</v>
      </c>
      <c r="D89" t="s">
        <v>1031</v>
      </c>
      <c r="E89" t="s">
        <v>756</v>
      </c>
    </row>
    <row r="90" spans="1:5" x14ac:dyDescent="0.25">
      <c r="A90" t="s">
        <v>1049</v>
      </c>
      <c r="D90" t="s">
        <v>1032</v>
      </c>
      <c r="E90" t="s">
        <v>1048</v>
      </c>
    </row>
    <row r="91" spans="1:5" x14ac:dyDescent="0.25">
      <c r="A91" t="s">
        <v>925</v>
      </c>
      <c r="D91" s="17" t="s">
        <v>714</v>
      </c>
      <c r="E91" t="s">
        <v>756</v>
      </c>
    </row>
    <row r="92" spans="1:5" x14ac:dyDescent="0.25">
      <c r="A92" t="s">
        <v>1257</v>
      </c>
      <c r="D92" t="s">
        <v>678</v>
      </c>
      <c r="E92" t="s">
        <v>756</v>
      </c>
    </row>
    <row r="93" spans="1:5" x14ac:dyDescent="0.25">
      <c r="A93" t="s">
        <v>1257</v>
      </c>
      <c r="D93" t="s">
        <v>745</v>
      </c>
      <c r="E93" t="s">
        <v>756</v>
      </c>
    </row>
    <row r="94" spans="1:5" x14ac:dyDescent="0.25">
      <c r="A94" t="s">
        <v>1257</v>
      </c>
      <c r="D94" t="s">
        <v>405</v>
      </c>
      <c r="E94" t="s">
        <v>756</v>
      </c>
    </row>
    <row r="95" spans="1:5" x14ac:dyDescent="0.25">
      <c r="A95" t="s">
        <v>1257</v>
      </c>
      <c r="D95" t="s">
        <v>684</v>
      </c>
      <c r="E95" t="s">
        <v>756</v>
      </c>
    </row>
    <row r="96" spans="1:5" x14ac:dyDescent="0.25">
      <c r="A96" t="s">
        <v>1257</v>
      </c>
      <c r="D96" t="s">
        <v>704</v>
      </c>
      <c r="E96" t="s">
        <v>756</v>
      </c>
    </row>
    <row r="97" spans="1:5" x14ac:dyDescent="0.25">
      <c r="A97" t="s">
        <v>1257</v>
      </c>
      <c r="D97" t="s">
        <v>746</v>
      </c>
      <c r="E97" t="s">
        <v>756</v>
      </c>
    </row>
    <row r="98" spans="1:5" x14ac:dyDescent="0.25">
      <c r="A98" t="s">
        <v>1257</v>
      </c>
      <c r="D98" t="s">
        <v>747</v>
      </c>
      <c r="E98" t="s">
        <v>756</v>
      </c>
    </row>
    <row r="99" spans="1:5" x14ac:dyDescent="0.25">
      <c r="A99" t="s">
        <v>1257</v>
      </c>
      <c r="D99" t="s">
        <v>748</v>
      </c>
      <c r="E99" t="s">
        <v>756</v>
      </c>
    </row>
    <row r="100" spans="1:5" x14ac:dyDescent="0.25">
      <c r="A100" t="s">
        <v>1257</v>
      </c>
      <c r="D100" t="s">
        <v>749</v>
      </c>
      <c r="E100" t="s">
        <v>756</v>
      </c>
    </row>
    <row r="101" spans="1:5" x14ac:dyDescent="0.25">
      <c r="A101" t="s">
        <v>1257</v>
      </c>
      <c r="D101" t="s">
        <v>750</v>
      </c>
      <c r="E101" t="s">
        <v>756</v>
      </c>
    </row>
    <row r="102" spans="1:5" x14ac:dyDescent="0.25">
      <c r="A102" t="s">
        <v>1257</v>
      </c>
      <c r="D102" t="s">
        <v>751</v>
      </c>
      <c r="E102" t="s">
        <v>756</v>
      </c>
    </row>
    <row r="103" spans="1:5" x14ac:dyDescent="0.25">
      <c r="A103" t="s">
        <v>1257</v>
      </c>
      <c r="D103" t="s">
        <v>752</v>
      </c>
      <c r="E103" t="s">
        <v>756</v>
      </c>
    </row>
    <row r="104" spans="1:5" x14ac:dyDescent="0.25">
      <c r="A104" t="s">
        <v>1115</v>
      </c>
      <c r="D104" s="17" t="s">
        <v>754</v>
      </c>
      <c r="E104" t="s">
        <v>756</v>
      </c>
    </row>
    <row r="105" spans="1:5" x14ac:dyDescent="0.25">
      <c r="A105" t="s">
        <v>1258</v>
      </c>
      <c r="D105" t="s">
        <v>678</v>
      </c>
      <c r="E105" t="s">
        <v>756</v>
      </c>
    </row>
    <row r="106" spans="1:5" x14ac:dyDescent="0.25">
      <c r="A106" t="s">
        <v>1258</v>
      </c>
      <c r="D106" t="s">
        <v>745</v>
      </c>
      <c r="E106" t="s">
        <v>756</v>
      </c>
    </row>
    <row r="107" spans="1:5" x14ac:dyDescent="0.25">
      <c r="A107" t="s">
        <v>1258</v>
      </c>
      <c r="D107" t="s">
        <v>405</v>
      </c>
      <c r="E107" t="s">
        <v>756</v>
      </c>
    </row>
    <row r="108" spans="1:5" x14ac:dyDescent="0.25">
      <c r="A108" t="s">
        <v>1258</v>
      </c>
      <c r="D108" t="s">
        <v>684</v>
      </c>
      <c r="E108" t="s">
        <v>756</v>
      </c>
    </row>
    <row r="109" spans="1:5" x14ac:dyDescent="0.25">
      <c r="A109" t="s">
        <v>1258</v>
      </c>
      <c r="D109" t="s">
        <v>704</v>
      </c>
      <c r="E109" t="s">
        <v>756</v>
      </c>
    </row>
    <row r="110" spans="1:5" x14ac:dyDescent="0.25">
      <c r="A110" t="s">
        <v>1258</v>
      </c>
      <c r="D110" t="s">
        <v>746</v>
      </c>
      <c r="E110" t="s">
        <v>756</v>
      </c>
    </row>
    <row r="111" spans="1:5" x14ac:dyDescent="0.25">
      <c r="A111" t="s">
        <v>1258</v>
      </c>
      <c r="D111" t="s">
        <v>747</v>
      </c>
      <c r="E111" t="s">
        <v>756</v>
      </c>
    </row>
    <row r="112" spans="1:5" x14ac:dyDescent="0.25">
      <c r="A112" t="s">
        <v>1258</v>
      </c>
      <c r="D112" t="s">
        <v>748</v>
      </c>
      <c r="E112" t="s">
        <v>756</v>
      </c>
    </row>
    <row r="113" spans="1:5" x14ac:dyDescent="0.25">
      <c r="A113" t="s">
        <v>1258</v>
      </c>
      <c r="D113" t="s">
        <v>749</v>
      </c>
      <c r="E113" t="s">
        <v>756</v>
      </c>
    </row>
    <row r="114" spans="1:5" x14ac:dyDescent="0.25">
      <c r="A114" t="s">
        <v>1258</v>
      </c>
      <c r="D114" t="s">
        <v>750</v>
      </c>
      <c r="E114" t="s">
        <v>756</v>
      </c>
    </row>
    <row r="115" spans="1:5" x14ac:dyDescent="0.25">
      <c r="A115" t="s">
        <v>1258</v>
      </c>
      <c r="D115" t="s">
        <v>751</v>
      </c>
      <c r="E115" t="s">
        <v>756</v>
      </c>
    </row>
    <row r="116" spans="1:5" x14ac:dyDescent="0.25">
      <c r="A116" t="s">
        <v>1258</v>
      </c>
      <c r="D116" t="s">
        <v>752</v>
      </c>
      <c r="E116" t="s">
        <v>756</v>
      </c>
    </row>
    <row r="117" spans="1:5" x14ac:dyDescent="0.25">
      <c r="A117" t="s">
        <v>1079</v>
      </c>
      <c r="D117" t="s">
        <v>1087</v>
      </c>
      <c r="E117" t="s">
        <v>756</v>
      </c>
    </row>
    <row r="118" spans="1:5" x14ac:dyDescent="0.25">
      <c r="A118" t="s">
        <v>1079</v>
      </c>
      <c r="D118" s="17" t="s">
        <v>1280</v>
      </c>
      <c r="E118" t="s">
        <v>756</v>
      </c>
    </row>
    <row r="119" spans="1:5" x14ac:dyDescent="0.25">
      <c r="A119" t="s">
        <v>1079</v>
      </c>
      <c r="D119" t="s">
        <v>884</v>
      </c>
      <c r="E119" t="s">
        <v>756</v>
      </c>
    </row>
    <row r="120" spans="1:5" x14ac:dyDescent="0.25">
      <c r="A120" t="s">
        <v>1079</v>
      </c>
      <c r="D120" t="s">
        <v>755</v>
      </c>
      <c r="E120" t="s">
        <v>756</v>
      </c>
    </row>
    <row r="121" spans="1:5" x14ac:dyDescent="0.25">
      <c r="A121" t="s">
        <v>1116</v>
      </c>
      <c r="D121" t="s">
        <v>1025</v>
      </c>
      <c r="E121" t="s">
        <v>757</v>
      </c>
    </row>
    <row r="122" spans="1:5" x14ac:dyDescent="0.25">
      <c r="A122" t="s">
        <v>1116</v>
      </c>
      <c r="D122" t="s">
        <v>1027</v>
      </c>
      <c r="E122" t="s">
        <v>756</v>
      </c>
    </row>
    <row r="123" spans="1:5" x14ac:dyDescent="0.25">
      <c r="A123" t="s">
        <v>1116</v>
      </c>
      <c r="D123" t="s">
        <v>866</v>
      </c>
      <c r="E123" t="s">
        <v>757</v>
      </c>
    </row>
    <row r="124" spans="1:5" x14ac:dyDescent="0.25">
      <c r="A124" t="s">
        <v>1116</v>
      </c>
      <c r="D124" t="s">
        <v>869</v>
      </c>
      <c r="E124" t="s">
        <v>756</v>
      </c>
    </row>
    <row r="125" spans="1:5" x14ac:dyDescent="0.25">
      <c r="A125" t="s">
        <v>1116</v>
      </c>
      <c r="D125" t="s">
        <v>569</v>
      </c>
      <c r="E125" t="s">
        <v>757</v>
      </c>
    </row>
    <row r="126" spans="1:5" x14ac:dyDescent="0.25">
      <c r="A126" t="s">
        <v>1116</v>
      </c>
      <c r="D126" t="s">
        <v>570</v>
      </c>
      <c r="E126" t="s">
        <v>756</v>
      </c>
    </row>
    <row r="127" spans="1:5" x14ac:dyDescent="0.25">
      <c r="A127" t="s">
        <v>1116</v>
      </c>
      <c r="D127" t="s">
        <v>883</v>
      </c>
      <c r="E127" t="s">
        <v>756</v>
      </c>
    </row>
    <row r="128" spans="1:5" x14ac:dyDescent="0.25">
      <c r="A128" t="s">
        <v>1116</v>
      </c>
      <c r="D128" t="s">
        <v>886</v>
      </c>
      <c r="E128" t="s">
        <v>756</v>
      </c>
    </row>
    <row r="129" spans="1:5" x14ac:dyDescent="0.25">
      <c r="A129" t="s">
        <v>1102</v>
      </c>
      <c r="D129" t="s">
        <v>1025</v>
      </c>
      <c r="E129" t="s">
        <v>756</v>
      </c>
    </row>
    <row r="130" spans="1:5" x14ac:dyDescent="0.25">
      <c r="A130" t="s">
        <v>1102</v>
      </c>
      <c r="D130" t="s">
        <v>859</v>
      </c>
      <c r="E130" t="s">
        <v>756</v>
      </c>
    </row>
    <row r="131" spans="1:5" x14ac:dyDescent="0.25">
      <c r="A131" t="s">
        <v>1102</v>
      </c>
      <c r="D131" t="s">
        <v>873</v>
      </c>
      <c r="E131" t="s">
        <v>756</v>
      </c>
    </row>
    <row r="132" spans="1:5" x14ac:dyDescent="0.25">
      <c r="A132" t="s">
        <v>1223</v>
      </c>
      <c r="D132" t="s">
        <v>404</v>
      </c>
      <c r="E132" t="s">
        <v>756</v>
      </c>
    </row>
    <row r="133" spans="1:5" x14ac:dyDescent="0.25">
      <c r="A133" t="s">
        <v>1223</v>
      </c>
      <c r="D133" t="s">
        <v>1025</v>
      </c>
      <c r="E133" t="s">
        <v>756</v>
      </c>
    </row>
    <row r="134" spans="1:5" x14ac:dyDescent="0.25">
      <c r="A134" t="s">
        <v>1223</v>
      </c>
      <c r="D134" t="s">
        <v>1027</v>
      </c>
      <c r="E134" t="s">
        <v>756</v>
      </c>
    </row>
    <row r="135" spans="1:5" x14ac:dyDescent="0.25">
      <c r="A135" t="s">
        <v>1223</v>
      </c>
      <c r="D135" t="s">
        <v>857</v>
      </c>
      <c r="E135" t="s">
        <v>756</v>
      </c>
    </row>
    <row r="136" spans="1:5" x14ac:dyDescent="0.25">
      <c r="A136" t="s">
        <v>1223</v>
      </c>
      <c r="D136" t="s">
        <v>1029</v>
      </c>
      <c r="E136" t="s">
        <v>756</v>
      </c>
    </row>
    <row r="137" spans="1:5" x14ac:dyDescent="0.25">
      <c r="A137" t="s">
        <v>708</v>
      </c>
      <c r="D137" t="s">
        <v>753</v>
      </c>
      <c r="E137" t="s">
        <v>756</v>
      </c>
    </row>
    <row r="138" spans="1:5" x14ac:dyDescent="0.25">
      <c r="A138" t="s">
        <v>708</v>
      </c>
      <c r="D138" t="s">
        <v>404</v>
      </c>
      <c r="E138" t="s">
        <v>756</v>
      </c>
    </row>
    <row r="139" spans="1:5" x14ac:dyDescent="0.25">
      <c r="A139" t="s">
        <v>708</v>
      </c>
      <c r="D139" t="s">
        <v>1087</v>
      </c>
      <c r="E139" t="s">
        <v>756</v>
      </c>
    </row>
  </sheetData>
  <autoFilter ref="A1:G139"/>
  <phoneticPr fontId="3"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enableFormatConditionsCalculation="0">
    <tabColor indexed="44"/>
  </sheetPr>
  <dimension ref="A1:Z213"/>
  <sheetViews>
    <sheetView showGridLines="0" topLeftCell="C94" zoomScaleNormal="100" workbookViewId="0">
      <selection activeCell="E104" sqref="E104"/>
    </sheetView>
  </sheetViews>
  <sheetFormatPr defaultColWidth="9.140625" defaultRowHeight="15" x14ac:dyDescent="0.25"/>
  <cols>
    <col min="1" max="1" width="2.7109375" style="85" customWidth="1"/>
    <col min="2" max="3" width="9.140625" style="85"/>
    <col min="4" max="4" width="17.28515625" style="85" customWidth="1"/>
    <col min="5" max="5" width="102.28515625" style="85" customWidth="1"/>
    <col min="6" max="6" width="18.140625" style="85" customWidth="1"/>
    <col min="7" max="7" width="3.7109375" style="85" customWidth="1"/>
    <col min="8" max="8" width="9.140625" style="85"/>
    <col min="9" max="10" width="12.28515625" style="66" customWidth="1"/>
    <col min="11" max="11" width="15.42578125" style="66" hidden="1" customWidth="1"/>
    <col min="12" max="19" width="9.140625" style="66" hidden="1" customWidth="1"/>
    <col min="20" max="22" width="9.140625" style="85" hidden="1" customWidth="1"/>
    <col min="23" max="23" width="15.7109375" style="85" hidden="1" customWidth="1"/>
    <col min="24" max="24" width="9.140625" style="85" hidden="1" customWidth="1"/>
    <col min="25" max="25" width="9.140625" style="196" hidden="1" customWidth="1"/>
    <col min="26" max="26" width="9.140625" style="85" hidden="1" customWidth="1"/>
    <col min="27" max="16384" width="9.140625" style="85"/>
  </cols>
  <sheetData>
    <row r="1" spans="1:25" s="45" customFormat="1" ht="14.45" x14ac:dyDescent="0.3">
      <c r="I1" s="44"/>
      <c r="J1" s="44"/>
      <c r="K1" s="44"/>
      <c r="L1" s="44"/>
      <c r="M1" s="44"/>
      <c r="N1" s="44"/>
      <c r="O1" s="44"/>
      <c r="P1" s="44"/>
      <c r="Q1" s="44"/>
      <c r="R1" s="44"/>
      <c r="S1" s="44"/>
      <c r="Y1" s="196"/>
    </row>
    <row r="2" spans="1:25" s="45" customFormat="1" ht="14.45" x14ac:dyDescent="0.3">
      <c r="B2" s="123"/>
      <c r="C2" s="124"/>
      <c r="D2" s="124"/>
      <c r="E2" s="124"/>
      <c r="F2" s="124"/>
      <c r="G2" s="125"/>
      <c r="I2" s="44"/>
      <c r="J2" s="44"/>
      <c r="K2" s="44"/>
      <c r="L2" s="44"/>
      <c r="M2" s="44"/>
      <c r="N2" s="44"/>
      <c r="O2" s="44"/>
      <c r="P2" s="44"/>
      <c r="Q2" s="44"/>
      <c r="R2" s="44"/>
      <c r="S2" s="44"/>
      <c r="Y2" s="196"/>
    </row>
    <row r="3" spans="1:25" s="45" customFormat="1" ht="14.45" x14ac:dyDescent="0.3">
      <c r="B3" s="126"/>
      <c r="C3" s="127"/>
      <c r="D3" s="127"/>
      <c r="E3" s="127"/>
      <c r="F3" s="127"/>
      <c r="G3" s="128"/>
      <c r="I3" s="44"/>
      <c r="J3" s="44"/>
      <c r="K3" s="44"/>
      <c r="L3" s="44"/>
      <c r="M3" s="44"/>
      <c r="N3" s="44"/>
      <c r="O3" s="44"/>
      <c r="P3" s="44"/>
      <c r="Q3" s="44"/>
      <c r="R3" s="44"/>
      <c r="S3" s="44"/>
      <c r="Y3" s="196"/>
    </row>
    <row r="4" spans="1:25" s="45" customFormat="1" ht="14.45" x14ac:dyDescent="0.3">
      <c r="B4" s="126"/>
      <c r="C4" s="127"/>
      <c r="D4" s="127"/>
      <c r="E4" s="127"/>
      <c r="F4" s="127"/>
      <c r="G4" s="128"/>
      <c r="I4" s="44"/>
      <c r="J4" s="44"/>
      <c r="K4" s="44"/>
      <c r="L4" s="44"/>
      <c r="M4" s="44"/>
      <c r="N4" s="44"/>
      <c r="O4" s="44"/>
      <c r="P4" s="44"/>
      <c r="Q4" s="44"/>
      <c r="R4" s="44"/>
      <c r="S4" s="44"/>
      <c r="Y4" s="196"/>
    </row>
    <row r="5" spans="1:25" s="45" customFormat="1" ht="14.45" x14ac:dyDescent="0.3">
      <c r="B5" s="126"/>
      <c r="C5" s="127"/>
      <c r="D5" s="127"/>
      <c r="E5" s="127"/>
      <c r="F5" s="127"/>
      <c r="G5" s="128"/>
      <c r="I5" s="44"/>
      <c r="J5" s="44"/>
      <c r="K5" s="44"/>
      <c r="L5" s="44"/>
      <c r="M5" s="44"/>
      <c r="N5" s="44"/>
      <c r="O5" s="44"/>
      <c r="P5" s="44"/>
      <c r="Q5" s="44"/>
      <c r="R5" s="44"/>
      <c r="S5" s="44"/>
      <c r="Y5" s="196"/>
    </row>
    <row r="6" spans="1:25" s="45" customFormat="1" ht="14.45" x14ac:dyDescent="0.3">
      <c r="B6" s="126"/>
      <c r="C6" s="127"/>
      <c r="D6" s="127"/>
      <c r="E6" s="127"/>
      <c r="F6" s="127"/>
      <c r="G6" s="128"/>
      <c r="I6" s="44"/>
      <c r="J6" s="44"/>
      <c r="K6" s="44"/>
      <c r="L6" s="44"/>
      <c r="M6" s="44"/>
      <c r="N6" s="44"/>
      <c r="O6" s="44"/>
      <c r="P6" s="44"/>
      <c r="Q6" s="44"/>
      <c r="R6" s="44"/>
      <c r="S6" s="44"/>
      <c r="Y6" s="196"/>
    </row>
    <row r="7" spans="1:25" s="45" customFormat="1" ht="14.45" x14ac:dyDescent="0.3">
      <c r="B7" s="126"/>
      <c r="C7" s="127"/>
      <c r="D7" s="127"/>
      <c r="E7" s="127"/>
      <c r="F7" s="127"/>
      <c r="G7" s="128"/>
      <c r="I7" s="44"/>
      <c r="J7" s="44"/>
      <c r="K7" s="44"/>
      <c r="L7" s="44"/>
      <c r="M7" s="44"/>
      <c r="N7" s="44"/>
      <c r="O7" s="44"/>
      <c r="P7" s="44"/>
      <c r="Q7" s="44"/>
      <c r="R7" s="44"/>
      <c r="S7" s="44"/>
      <c r="Y7" s="196"/>
    </row>
    <row r="8" spans="1:25" s="45" customFormat="1" ht="14.45" x14ac:dyDescent="0.3">
      <c r="B8" s="126"/>
      <c r="C8" s="127"/>
      <c r="D8" s="127"/>
      <c r="E8" s="127"/>
      <c r="F8" s="127"/>
      <c r="G8" s="128"/>
      <c r="I8" s="44"/>
      <c r="J8" s="44"/>
      <c r="K8" s="44"/>
      <c r="L8" s="44"/>
      <c r="M8" s="44"/>
      <c r="N8" s="44"/>
      <c r="O8" s="44"/>
      <c r="P8" s="44"/>
      <c r="Q8" s="44"/>
      <c r="R8" s="44"/>
      <c r="S8" s="44"/>
      <c r="Y8" s="196"/>
    </row>
    <row r="9" spans="1:25" s="162" customFormat="1" ht="21" x14ac:dyDescent="0.4">
      <c r="A9" s="45"/>
      <c r="B9" s="238" t="s">
        <v>443</v>
      </c>
      <c r="C9" s="239"/>
      <c r="D9" s="239"/>
      <c r="E9" s="239"/>
      <c r="F9" s="239"/>
      <c r="G9" s="240"/>
      <c r="I9" s="160"/>
      <c r="J9" s="160"/>
      <c r="K9" s="160"/>
      <c r="L9" s="160"/>
      <c r="M9" s="160"/>
      <c r="N9" s="160"/>
      <c r="O9" s="160"/>
      <c r="P9" s="160"/>
      <c r="Q9" s="160"/>
      <c r="R9" s="160"/>
      <c r="S9" s="160"/>
      <c r="Y9" s="196"/>
    </row>
    <row r="10" spans="1:25" s="162" customFormat="1" ht="14.45" x14ac:dyDescent="0.3">
      <c r="A10" s="45"/>
      <c r="B10" s="235" t="s">
        <v>409</v>
      </c>
      <c r="C10" s="236"/>
      <c r="D10" s="236"/>
      <c r="E10" s="236"/>
      <c r="F10" s="236"/>
      <c r="G10" s="237"/>
      <c r="I10" s="160"/>
      <c r="J10" s="160"/>
      <c r="K10" s="160"/>
      <c r="L10" s="160"/>
      <c r="M10" s="160"/>
      <c r="N10" s="160"/>
      <c r="O10" s="160"/>
      <c r="P10" s="160"/>
      <c r="Q10" s="160"/>
      <c r="R10" s="160"/>
      <c r="S10" s="160"/>
      <c r="Y10" s="196"/>
    </row>
    <row r="11" spans="1:25" s="81" customFormat="1" ht="14.45" x14ac:dyDescent="0.3">
      <c r="A11" s="162"/>
      <c r="B11" s="235" t="s">
        <v>26</v>
      </c>
      <c r="C11" s="236"/>
      <c r="D11" s="236"/>
      <c r="E11" s="236"/>
      <c r="F11" s="236"/>
      <c r="G11" s="237"/>
      <c r="I11" s="54"/>
      <c r="J11" s="54"/>
      <c r="K11" s="54"/>
      <c r="L11" s="54"/>
      <c r="M11" s="54"/>
      <c r="N11" s="54"/>
      <c r="O11" s="54"/>
      <c r="P11" s="54"/>
      <c r="Q11" s="54"/>
      <c r="R11" s="54"/>
      <c r="S11" s="54"/>
      <c r="Y11" s="196"/>
    </row>
    <row r="12" spans="1:25" s="81" customFormat="1" ht="14.45" x14ac:dyDescent="0.3">
      <c r="B12" s="129"/>
      <c r="C12" s="130"/>
      <c r="D12" s="130"/>
      <c r="E12" s="130"/>
      <c r="F12" s="130"/>
      <c r="G12" s="131"/>
      <c r="I12" s="54"/>
      <c r="J12" s="54"/>
      <c r="K12" s="54"/>
      <c r="L12" s="54"/>
      <c r="M12" s="54"/>
      <c r="N12" s="54"/>
      <c r="O12" s="54"/>
      <c r="P12" s="54"/>
      <c r="Q12" s="54"/>
      <c r="R12" s="54"/>
      <c r="S12" s="54"/>
      <c r="Y12" s="196"/>
    </row>
    <row r="13" spans="1:25" s="45" customFormat="1" ht="51" customHeight="1" x14ac:dyDescent="0.3">
      <c r="A13" s="81"/>
      <c r="B13" s="132"/>
      <c r="C13" s="133"/>
      <c r="D13" s="119" t="s">
        <v>1235</v>
      </c>
      <c r="E13" s="182" t="s">
        <v>265</v>
      </c>
      <c r="F13" s="127"/>
      <c r="G13" s="128"/>
      <c r="I13" s="44"/>
      <c r="J13" s="44"/>
      <c r="K13" s="44"/>
      <c r="L13" s="44"/>
      <c r="M13" s="44"/>
      <c r="N13" s="44"/>
      <c r="O13" s="44"/>
      <c r="P13" s="44"/>
      <c r="Q13" s="44"/>
      <c r="R13" s="44"/>
      <c r="S13" s="44"/>
      <c r="Y13" s="196"/>
    </row>
    <row r="14" spans="1:25" s="45" customFormat="1" ht="14.45" x14ac:dyDescent="0.3">
      <c r="B14" s="126"/>
      <c r="C14" s="127"/>
      <c r="D14" s="127"/>
      <c r="E14" s="127"/>
      <c r="F14" s="127"/>
      <c r="G14" s="128"/>
      <c r="I14" s="44"/>
      <c r="J14" s="44"/>
      <c r="K14" s="44"/>
      <c r="L14" s="44"/>
      <c r="M14" s="44"/>
      <c r="N14" s="44"/>
      <c r="O14" s="44"/>
      <c r="P14" s="44"/>
      <c r="Q14" s="44"/>
      <c r="R14" s="44"/>
      <c r="S14" s="44"/>
      <c r="Y14" s="196"/>
    </row>
    <row r="15" spans="1:25" s="45" customFormat="1" ht="178.5" customHeight="1" x14ac:dyDescent="0.3">
      <c r="B15" s="126"/>
      <c r="C15" s="127"/>
      <c r="D15" s="119" t="s">
        <v>1234</v>
      </c>
      <c r="E15" s="91" t="s">
        <v>266</v>
      </c>
      <c r="F15" s="127"/>
      <c r="G15" s="128"/>
      <c r="I15" s="44"/>
      <c r="J15" s="44"/>
      <c r="K15" s="44"/>
      <c r="L15" s="44"/>
      <c r="M15" s="44"/>
      <c r="N15" s="44"/>
      <c r="O15" s="44"/>
      <c r="P15" s="44"/>
      <c r="Q15" s="44"/>
      <c r="R15" s="44"/>
      <c r="S15" s="44"/>
      <c r="Y15" s="196"/>
    </row>
    <row r="16" spans="1:25" s="45" customFormat="1" ht="14.45" x14ac:dyDescent="0.3">
      <c r="B16" s="126"/>
      <c r="C16" s="127"/>
      <c r="D16" s="127"/>
      <c r="E16" s="127"/>
      <c r="F16" s="127"/>
      <c r="G16" s="128"/>
      <c r="I16" s="44"/>
      <c r="J16" s="44"/>
      <c r="K16" s="44"/>
      <c r="L16" s="44"/>
      <c r="M16" s="44"/>
      <c r="N16" s="44"/>
      <c r="O16" s="44"/>
      <c r="P16" s="44"/>
      <c r="Q16" s="44"/>
      <c r="R16" s="44"/>
      <c r="S16" s="44"/>
      <c r="Y16" s="196"/>
    </row>
    <row r="17" spans="2:25" s="45" customFormat="1" x14ac:dyDescent="0.25">
      <c r="B17" s="126"/>
      <c r="C17" s="127"/>
      <c r="D17" s="110" t="s">
        <v>1236</v>
      </c>
      <c r="E17" s="195">
        <v>2223</v>
      </c>
      <c r="F17" s="127"/>
      <c r="G17" s="128"/>
      <c r="I17" s="44"/>
      <c r="J17" s="44"/>
      <c r="K17" s="44"/>
      <c r="L17" s="44"/>
      <c r="M17" s="44"/>
      <c r="N17" s="44"/>
      <c r="O17" s="44"/>
      <c r="P17" s="44"/>
      <c r="Q17" s="44"/>
      <c r="R17" s="44"/>
      <c r="S17" s="44"/>
      <c r="Y17" s="196"/>
    </row>
    <row r="18" spans="2:25" s="45" customFormat="1" x14ac:dyDescent="0.25">
      <c r="B18" s="126"/>
      <c r="C18" s="57"/>
      <c r="D18" s="119" t="s">
        <v>1237</v>
      </c>
      <c r="E18" s="92">
        <v>34579</v>
      </c>
      <c r="F18" s="127"/>
      <c r="G18" s="128"/>
      <c r="I18" s="44"/>
      <c r="J18" s="44"/>
      <c r="K18" s="44"/>
      <c r="L18" s="44"/>
      <c r="M18" s="44"/>
      <c r="N18" s="44"/>
      <c r="O18" s="44"/>
      <c r="P18" s="44"/>
      <c r="Q18" s="44"/>
      <c r="R18" s="44"/>
      <c r="S18" s="44"/>
      <c r="Y18" s="196"/>
    </row>
    <row r="19" spans="2:25" s="45" customFormat="1" x14ac:dyDescent="0.25">
      <c r="B19" s="126"/>
      <c r="C19" s="57"/>
      <c r="D19" s="119" t="s">
        <v>1238</v>
      </c>
      <c r="E19" s="92">
        <v>36832</v>
      </c>
      <c r="F19" s="127"/>
      <c r="G19" s="128"/>
      <c r="I19" s="44"/>
      <c r="J19" s="44"/>
      <c r="K19" s="44"/>
      <c r="L19" s="44"/>
      <c r="M19" s="44"/>
      <c r="N19" s="44"/>
      <c r="O19" s="44"/>
      <c r="P19" s="44"/>
      <c r="Q19" s="44"/>
      <c r="R19" s="44"/>
      <c r="S19" s="44"/>
      <c r="Y19" s="196"/>
    </row>
    <row r="20" spans="2:25" s="45" customFormat="1" x14ac:dyDescent="0.25">
      <c r="B20" s="241" t="s">
        <v>1339</v>
      </c>
      <c r="C20" s="242"/>
      <c r="D20" s="243"/>
      <c r="E20" s="92" t="s">
        <v>1430</v>
      </c>
      <c r="F20" s="127"/>
      <c r="G20" s="128"/>
      <c r="I20" s="44"/>
      <c r="J20" s="44"/>
      <c r="K20" s="44"/>
      <c r="L20" s="44"/>
      <c r="M20" s="44"/>
      <c r="N20" s="44"/>
      <c r="O20" s="44"/>
      <c r="P20" s="44"/>
      <c r="Q20" s="44"/>
      <c r="R20" s="44"/>
      <c r="S20" s="44"/>
      <c r="Y20" s="196"/>
    </row>
    <row r="21" spans="2:25" s="45" customFormat="1" x14ac:dyDescent="0.25">
      <c r="B21" s="126"/>
      <c r="C21" s="127"/>
      <c r="D21" s="119" t="s">
        <v>47</v>
      </c>
      <c r="E21" s="92" t="s">
        <v>540</v>
      </c>
      <c r="F21" s="127"/>
      <c r="G21" s="128"/>
      <c r="I21" s="44"/>
      <c r="J21" s="44"/>
      <c r="K21" s="44" t="s">
        <v>1152</v>
      </c>
      <c r="L21" s="44" t="s">
        <v>1239</v>
      </c>
      <c r="M21" s="44"/>
      <c r="N21" s="44" t="s">
        <v>1149</v>
      </c>
      <c r="O21" s="44" t="s">
        <v>920</v>
      </c>
      <c r="P21" s="44" t="s">
        <v>1150</v>
      </c>
      <c r="Q21" s="44" t="s">
        <v>1159</v>
      </c>
      <c r="R21" s="44" t="s">
        <v>669</v>
      </c>
      <c r="S21" s="44" t="s">
        <v>670</v>
      </c>
      <c r="T21" s="45" t="s">
        <v>39</v>
      </c>
      <c r="V21" s="45" t="s">
        <v>48</v>
      </c>
      <c r="W21" s="45" t="s">
        <v>48</v>
      </c>
      <c r="Y21" s="196"/>
    </row>
    <row r="22" spans="2:25" x14ac:dyDescent="0.25">
      <c r="B22" s="126"/>
      <c r="C22" s="127"/>
      <c r="D22" s="46">
        <v>2</v>
      </c>
      <c r="E22" s="92"/>
      <c r="F22" s="127"/>
      <c r="G22" s="128"/>
      <c r="H22" s="45"/>
      <c r="I22" s="44"/>
      <c r="J22" s="44"/>
      <c r="K22" s="63" t="s">
        <v>828</v>
      </c>
      <c r="L22" s="66" t="s">
        <v>935</v>
      </c>
      <c r="M22" s="66" t="s">
        <v>545</v>
      </c>
      <c r="N22" s="66" t="s">
        <v>624</v>
      </c>
      <c r="O22" s="66">
        <v>1</v>
      </c>
      <c r="P22" s="66">
        <v>1</v>
      </c>
      <c r="Q22" s="66" t="s">
        <v>425</v>
      </c>
      <c r="R22" s="66" t="s">
        <v>644</v>
      </c>
      <c r="S22" s="66" t="s">
        <v>671</v>
      </c>
      <c r="T22" s="169" t="s">
        <v>32</v>
      </c>
      <c r="U22" s="169" t="s">
        <v>43</v>
      </c>
      <c r="V22" s="85" t="s">
        <v>73</v>
      </c>
      <c r="W22" s="85" t="s">
        <v>549</v>
      </c>
    </row>
    <row r="23" spans="2:25" x14ac:dyDescent="0.25">
      <c r="B23" s="170"/>
      <c r="C23" s="171"/>
      <c r="D23" s="46">
        <f>D22+1</f>
        <v>3</v>
      </c>
      <c r="E23" s="92"/>
      <c r="F23" s="127"/>
      <c r="G23" s="128"/>
      <c r="H23" s="45"/>
      <c r="I23" s="44"/>
      <c r="J23" s="44"/>
      <c r="K23" s="63" t="s">
        <v>1256</v>
      </c>
      <c r="L23" s="66" t="s">
        <v>1148</v>
      </c>
      <c r="M23" s="66" t="s">
        <v>546</v>
      </c>
      <c r="N23" s="66" t="s">
        <v>625</v>
      </c>
      <c r="O23" s="66">
        <v>2</v>
      </c>
      <c r="P23" s="66">
        <v>2</v>
      </c>
      <c r="Q23" s="66" t="s">
        <v>422</v>
      </c>
      <c r="R23" s="66" t="s">
        <v>645</v>
      </c>
      <c r="S23" s="66" t="s">
        <v>672</v>
      </c>
      <c r="T23" s="169" t="s">
        <v>33</v>
      </c>
      <c r="U23" s="169" t="s">
        <v>33</v>
      </c>
      <c r="V23" s="85" t="s">
        <v>74</v>
      </c>
      <c r="W23" s="85" t="str">
        <f>X23&amp;" "&amp;Y23</f>
        <v>August 2009</v>
      </c>
      <c r="X23" s="85" t="s">
        <v>550</v>
      </c>
      <c r="Y23" s="196">
        <v>2009</v>
      </c>
    </row>
    <row r="24" spans="2:25" x14ac:dyDescent="0.25">
      <c r="B24" s="170"/>
      <c r="C24" s="171"/>
      <c r="D24" s="46">
        <f t="shared" ref="D24:D67" si="0">D23+1</f>
        <v>4</v>
      </c>
      <c r="E24" s="92"/>
      <c r="F24" s="127"/>
      <c r="G24" s="128"/>
      <c r="H24" s="45"/>
      <c r="I24" s="44"/>
      <c r="J24" s="44"/>
      <c r="K24" s="63" t="s">
        <v>517</v>
      </c>
      <c r="L24" s="66" t="s">
        <v>1274</v>
      </c>
      <c r="N24" s="66" t="s">
        <v>916</v>
      </c>
      <c r="O24" s="66">
        <v>3</v>
      </c>
      <c r="P24" s="66">
        <v>3</v>
      </c>
      <c r="Q24" s="66" t="s">
        <v>424</v>
      </c>
      <c r="R24" s="66" t="s">
        <v>646</v>
      </c>
      <c r="S24" s="66" t="s">
        <v>673</v>
      </c>
      <c r="T24" s="169" t="s">
        <v>34</v>
      </c>
      <c r="U24" s="169" t="s">
        <v>34</v>
      </c>
      <c r="V24" s="85" t="s">
        <v>75</v>
      </c>
      <c r="W24" s="85" t="str">
        <f t="shared" ref="W24:W45" si="1">X24&amp;" "&amp;Y24</f>
        <v>September 2009</v>
      </c>
      <c r="X24" s="85" t="s">
        <v>551</v>
      </c>
      <c r="Y24" s="196">
        <v>2009</v>
      </c>
    </row>
    <row r="25" spans="2:25" s="134" customFormat="1" x14ac:dyDescent="0.25">
      <c r="B25" s="170"/>
      <c r="C25" s="171"/>
      <c r="D25" s="46">
        <f t="shared" si="0"/>
        <v>5</v>
      </c>
      <c r="E25" s="92"/>
      <c r="F25" s="127"/>
      <c r="G25" s="128"/>
      <c r="I25" s="43"/>
      <c r="J25" s="43"/>
      <c r="K25" s="63" t="s">
        <v>829</v>
      </c>
      <c r="L25" s="66"/>
      <c r="M25" s="66"/>
      <c r="N25" s="66" t="s">
        <v>626</v>
      </c>
      <c r="O25" s="66">
        <v>4</v>
      </c>
      <c r="P25" s="66">
        <v>4</v>
      </c>
      <c r="Q25" s="66" t="s">
        <v>423</v>
      </c>
      <c r="R25" s="66" t="s">
        <v>647</v>
      </c>
      <c r="S25" s="66" t="s">
        <v>641</v>
      </c>
      <c r="T25" s="169" t="s">
        <v>35</v>
      </c>
      <c r="U25" s="169" t="s">
        <v>35</v>
      </c>
      <c r="V25" s="85" t="s">
        <v>76</v>
      </c>
      <c r="W25" s="85" t="str">
        <f t="shared" si="1"/>
        <v>October 2009</v>
      </c>
      <c r="X25" s="85" t="s">
        <v>552</v>
      </c>
      <c r="Y25" s="196">
        <v>2009</v>
      </c>
    </row>
    <row r="26" spans="2:25" x14ac:dyDescent="0.25">
      <c r="B26" s="132"/>
      <c r="C26" s="133"/>
      <c r="D26" s="46">
        <f t="shared" si="0"/>
        <v>6</v>
      </c>
      <c r="E26" s="92"/>
      <c r="F26" s="127"/>
      <c r="G26" s="128"/>
      <c r="H26" s="45"/>
      <c r="I26" s="44"/>
      <c r="J26" s="44"/>
      <c r="K26" s="63" t="s">
        <v>830</v>
      </c>
      <c r="N26" s="66" t="s">
        <v>917</v>
      </c>
      <c r="O26" s="66">
        <v>5</v>
      </c>
      <c r="P26" s="66">
        <v>5</v>
      </c>
      <c r="Q26" s="66" t="s">
        <v>1120</v>
      </c>
      <c r="R26" s="66" t="s">
        <v>648</v>
      </c>
      <c r="S26" s="66" t="s">
        <v>642</v>
      </c>
      <c r="T26" s="169" t="s">
        <v>36</v>
      </c>
      <c r="U26" s="169" t="s">
        <v>36</v>
      </c>
      <c r="V26" s="85" t="s">
        <v>77</v>
      </c>
      <c r="W26" s="85" t="str">
        <f t="shared" si="1"/>
        <v>November 2009</v>
      </c>
      <c r="X26" s="85" t="s">
        <v>553</v>
      </c>
      <c r="Y26" s="196">
        <v>2009</v>
      </c>
    </row>
    <row r="27" spans="2:25" x14ac:dyDescent="0.25">
      <c r="B27" s="170"/>
      <c r="C27" s="171"/>
      <c r="D27" s="46">
        <f t="shared" si="0"/>
        <v>7</v>
      </c>
      <c r="E27" s="92"/>
      <c r="F27" s="127"/>
      <c r="G27" s="128"/>
      <c r="H27" s="45"/>
      <c r="I27" s="44"/>
      <c r="J27" s="44"/>
      <c r="K27" s="63" t="s">
        <v>831</v>
      </c>
      <c r="N27" s="66" t="s">
        <v>918</v>
      </c>
      <c r="O27" s="66">
        <v>6</v>
      </c>
      <c r="P27" s="66">
        <v>6</v>
      </c>
      <c r="R27" s="66" t="s">
        <v>649</v>
      </c>
      <c r="S27" s="66" t="s">
        <v>643</v>
      </c>
      <c r="T27" s="169" t="s">
        <v>37</v>
      </c>
      <c r="U27" s="169" t="s">
        <v>37</v>
      </c>
      <c r="V27" s="85" t="s">
        <v>78</v>
      </c>
      <c r="W27" s="85" t="str">
        <f t="shared" si="1"/>
        <v>December 2009</v>
      </c>
      <c r="X27" s="85" t="s">
        <v>554</v>
      </c>
      <c r="Y27" s="196">
        <v>2009</v>
      </c>
    </row>
    <row r="28" spans="2:25" x14ac:dyDescent="0.25">
      <c r="B28" s="170"/>
      <c r="C28" s="171"/>
      <c r="D28" s="46">
        <f t="shared" si="0"/>
        <v>8</v>
      </c>
      <c r="E28" s="92"/>
      <c r="F28" s="127"/>
      <c r="G28" s="128"/>
      <c r="H28" s="45"/>
      <c r="I28" s="44"/>
      <c r="J28" s="44"/>
      <c r="K28" s="63" t="s">
        <v>518</v>
      </c>
      <c r="N28" s="66" t="s">
        <v>627</v>
      </c>
      <c r="R28" s="66" t="s">
        <v>650</v>
      </c>
      <c r="S28" s="66" t="s">
        <v>986</v>
      </c>
      <c r="T28" s="169" t="s">
        <v>38</v>
      </c>
      <c r="U28" s="169" t="s">
        <v>38</v>
      </c>
      <c r="V28" s="85" t="s">
        <v>79</v>
      </c>
      <c r="W28" s="85" t="str">
        <f t="shared" si="1"/>
        <v>January 2010</v>
      </c>
      <c r="X28" s="85" t="s">
        <v>555</v>
      </c>
      <c r="Y28" s="196">
        <f>Y27+1</f>
        <v>2010</v>
      </c>
    </row>
    <row r="29" spans="2:25" x14ac:dyDescent="0.25">
      <c r="B29" s="170"/>
      <c r="C29" s="171"/>
      <c r="D29" s="46">
        <f t="shared" si="0"/>
        <v>9</v>
      </c>
      <c r="E29" s="92"/>
      <c r="F29" s="127"/>
      <c r="G29" s="128"/>
      <c r="H29" s="45"/>
      <c r="I29" s="44"/>
      <c r="J29" s="44"/>
      <c r="K29" s="63" t="s">
        <v>519</v>
      </c>
      <c r="N29" s="66" t="s">
        <v>919</v>
      </c>
      <c r="R29" s="66" t="s">
        <v>651</v>
      </c>
      <c r="S29" s="66" t="s">
        <v>987</v>
      </c>
      <c r="U29" s="169" t="s">
        <v>44</v>
      </c>
      <c r="V29" s="85" t="s">
        <v>80</v>
      </c>
      <c r="W29" s="85" t="str">
        <f t="shared" si="1"/>
        <v>February 2010</v>
      </c>
      <c r="X29" s="85" t="s">
        <v>556</v>
      </c>
      <c r="Y29" s="196">
        <f>Y28</f>
        <v>2010</v>
      </c>
    </row>
    <row r="30" spans="2:25" x14ac:dyDescent="0.25">
      <c r="B30" s="170"/>
      <c r="C30" s="171"/>
      <c r="D30" s="46">
        <f t="shared" si="0"/>
        <v>10</v>
      </c>
      <c r="E30" s="92"/>
      <c r="F30" s="127"/>
      <c r="G30" s="128"/>
      <c r="H30" s="45"/>
      <c r="I30" s="44"/>
      <c r="J30" s="44"/>
      <c r="K30" s="63" t="s">
        <v>1240</v>
      </c>
      <c r="N30" s="85"/>
      <c r="R30" s="66" t="s">
        <v>652</v>
      </c>
      <c r="S30" s="66" t="s">
        <v>988</v>
      </c>
      <c r="U30" s="169" t="s">
        <v>45</v>
      </c>
      <c r="V30" s="85" t="s">
        <v>81</v>
      </c>
      <c r="W30" s="85" t="str">
        <f t="shared" si="1"/>
        <v>March 2010</v>
      </c>
      <c r="X30" s="85" t="s">
        <v>557</v>
      </c>
      <c r="Y30" s="196">
        <f t="shared" ref="Y30:Y39" si="2">Y29</f>
        <v>2010</v>
      </c>
    </row>
    <row r="31" spans="2:25" x14ac:dyDescent="0.25">
      <c r="B31" s="170"/>
      <c r="C31" s="171"/>
      <c r="D31" s="46">
        <f t="shared" si="0"/>
        <v>11</v>
      </c>
      <c r="E31" s="92"/>
      <c r="F31" s="127"/>
      <c r="G31" s="128"/>
      <c r="H31" s="45"/>
      <c r="I31" s="44"/>
      <c r="J31" s="44"/>
      <c r="K31" s="63" t="s">
        <v>1241</v>
      </c>
      <c r="N31" s="85"/>
      <c r="R31" s="66" t="s">
        <v>653</v>
      </c>
      <c r="S31" s="66" t="s">
        <v>989</v>
      </c>
      <c r="U31" s="66" t="s">
        <v>42</v>
      </c>
      <c r="V31" s="85" t="s">
        <v>82</v>
      </c>
      <c r="W31" s="85" t="str">
        <f t="shared" si="1"/>
        <v>April 2010</v>
      </c>
      <c r="X31" s="85" t="s">
        <v>558</v>
      </c>
      <c r="Y31" s="196">
        <f t="shared" si="2"/>
        <v>2010</v>
      </c>
    </row>
    <row r="32" spans="2:25" s="134" customFormat="1" x14ac:dyDescent="0.25">
      <c r="B32" s="170"/>
      <c r="C32" s="171"/>
      <c r="D32" s="46">
        <f t="shared" si="0"/>
        <v>12</v>
      </c>
      <c r="E32" s="92"/>
      <c r="F32" s="127"/>
      <c r="G32" s="128"/>
      <c r="I32" s="43"/>
      <c r="J32" s="43"/>
      <c r="K32" s="63" t="s">
        <v>832</v>
      </c>
      <c r="L32" s="66"/>
      <c r="M32" s="66"/>
      <c r="N32" s="85"/>
      <c r="O32" s="66"/>
      <c r="P32" s="66"/>
      <c r="Q32" s="66"/>
      <c r="R32" s="66" t="s">
        <v>654</v>
      </c>
      <c r="S32" s="66" t="s">
        <v>990</v>
      </c>
      <c r="T32" s="85"/>
      <c r="U32" s="85"/>
      <c r="V32" s="85" t="s">
        <v>83</v>
      </c>
      <c r="W32" s="85" t="str">
        <f t="shared" si="1"/>
        <v>May 2010</v>
      </c>
      <c r="X32" s="85" t="s">
        <v>1151</v>
      </c>
      <c r="Y32" s="196">
        <f t="shared" si="2"/>
        <v>2010</v>
      </c>
    </row>
    <row r="33" spans="2:25" s="134" customFormat="1" x14ac:dyDescent="0.25">
      <c r="B33" s="132"/>
      <c r="C33" s="133"/>
      <c r="D33" s="46">
        <f t="shared" si="0"/>
        <v>13</v>
      </c>
      <c r="E33" s="92"/>
      <c r="F33" s="127"/>
      <c r="G33" s="128"/>
      <c r="I33" s="43"/>
      <c r="J33" s="43"/>
      <c r="K33" s="63" t="s">
        <v>833</v>
      </c>
      <c r="L33" s="66"/>
      <c r="M33" s="66"/>
      <c r="N33" s="85"/>
      <c r="O33" s="66"/>
      <c r="P33" s="66"/>
      <c r="Q33" s="66"/>
      <c r="R33" s="66" t="s">
        <v>655</v>
      </c>
      <c r="S33" s="66" t="s">
        <v>991</v>
      </c>
      <c r="T33" s="85"/>
      <c r="U33" s="85"/>
      <c r="V33" s="85" t="s">
        <v>84</v>
      </c>
      <c r="W33" s="85" t="str">
        <f t="shared" si="1"/>
        <v>June 2010</v>
      </c>
      <c r="X33" s="85" t="s">
        <v>559</v>
      </c>
      <c r="Y33" s="196">
        <f t="shared" si="2"/>
        <v>2010</v>
      </c>
    </row>
    <row r="34" spans="2:25" s="134" customFormat="1" x14ac:dyDescent="0.25">
      <c r="B34" s="132"/>
      <c r="C34" s="133"/>
      <c r="D34" s="46">
        <f t="shared" si="0"/>
        <v>14</v>
      </c>
      <c r="E34" s="92"/>
      <c r="F34" s="127"/>
      <c r="G34" s="128"/>
      <c r="I34" s="43"/>
      <c r="J34" s="43"/>
      <c r="K34" s="63" t="s">
        <v>834</v>
      </c>
      <c r="L34" s="66"/>
      <c r="M34" s="66"/>
      <c r="N34" s="85"/>
      <c r="O34" s="66"/>
      <c r="P34" s="66"/>
      <c r="Q34" s="66"/>
      <c r="R34" s="66" t="s">
        <v>656</v>
      </c>
      <c r="S34" s="66" t="s">
        <v>992</v>
      </c>
      <c r="T34" s="85"/>
      <c r="U34" s="85"/>
      <c r="V34" s="85" t="s">
        <v>85</v>
      </c>
      <c r="W34" s="85" t="str">
        <f t="shared" si="1"/>
        <v>July 2010</v>
      </c>
      <c r="X34" s="85" t="s">
        <v>560</v>
      </c>
      <c r="Y34" s="196">
        <f t="shared" si="2"/>
        <v>2010</v>
      </c>
    </row>
    <row r="35" spans="2:25" x14ac:dyDescent="0.25">
      <c r="B35" s="132"/>
      <c r="C35" s="133"/>
      <c r="D35" s="46">
        <f t="shared" si="0"/>
        <v>15</v>
      </c>
      <c r="E35" s="92"/>
      <c r="F35" s="127"/>
      <c r="G35" s="128"/>
      <c r="H35" s="45"/>
      <c r="I35" s="44"/>
      <c r="J35" s="44"/>
      <c r="K35" s="63" t="s">
        <v>520</v>
      </c>
      <c r="N35" s="85"/>
      <c r="R35" s="66" t="s">
        <v>668</v>
      </c>
      <c r="S35" s="66" t="s">
        <v>993</v>
      </c>
      <c r="V35" s="85" t="s">
        <v>86</v>
      </c>
      <c r="W35" s="85" t="str">
        <f t="shared" si="1"/>
        <v>August 2010</v>
      </c>
      <c r="X35" s="85" t="s">
        <v>550</v>
      </c>
      <c r="Y35" s="196">
        <f t="shared" si="2"/>
        <v>2010</v>
      </c>
    </row>
    <row r="36" spans="2:25" x14ac:dyDescent="0.25">
      <c r="B36" s="170"/>
      <c r="C36" s="171"/>
      <c r="D36" s="46">
        <f t="shared" si="0"/>
        <v>16</v>
      </c>
      <c r="E36" s="92"/>
      <c r="F36" s="127"/>
      <c r="G36" s="128"/>
      <c r="H36" s="45"/>
      <c r="I36" s="44"/>
      <c r="J36" s="44"/>
      <c r="K36" s="63" t="s">
        <v>835</v>
      </c>
      <c r="N36" s="85"/>
      <c r="R36" s="66" t="s">
        <v>815</v>
      </c>
      <c r="S36" s="66" t="s">
        <v>994</v>
      </c>
      <c r="V36" s="85" t="s">
        <v>87</v>
      </c>
      <c r="W36" s="85" t="str">
        <f t="shared" si="1"/>
        <v>September 2010</v>
      </c>
      <c r="X36" s="85" t="s">
        <v>551</v>
      </c>
      <c r="Y36" s="196">
        <f t="shared" si="2"/>
        <v>2010</v>
      </c>
    </row>
    <row r="37" spans="2:25" s="134" customFormat="1" x14ac:dyDescent="0.25">
      <c r="B37" s="170"/>
      <c r="C37" s="171"/>
      <c r="D37" s="46">
        <f t="shared" si="0"/>
        <v>17</v>
      </c>
      <c r="E37" s="92"/>
      <c r="F37" s="127"/>
      <c r="G37" s="128"/>
      <c r="I37" s="43"/>
      <c r="J37" s="43"/>
      <c r="K37" s="63" t="s">
        <v>521</v>
      </c>
      <c r="L37" s="66"/>
      <c r="M37" s="66"/>
      <c r="N37" s="85"/>
      <c r="O37" s="66"/>
      <c r="P37" s="66"/>
      <c r="Q37" s="66"/>
      <c r="R37" s="66" t="s">
        <v>814</v>
      </c>
      <c r="S37" s="66"/>
      <c r="T37" s="85"/>
      <c r="U37" s="85"/>
      <c r="V37" s="85" t="s">
        <v>88</v>
      </c>
      <c r="W37" s="85" t="str">
        <f t="shared" si="1"/>
        <v>October 2010</v>
      </c>
      <c r="X37" s="85" t="s">
        <v>552</v>
      </c>
      <c r="Y37" s="196">
        <f t="shared" si="2"/>
        <v>2010</v>
      </c>
    </row>
    <row r="38" spans="2:25" s="134" customFormat="1" x14ac:dyDescent="0.25">
      <c r="B38" s="132"/>
      <c r="C38" s="133"/>
      <c r="D38" s="46">
        <f t="shared" si="0"/>
        <v>18</v>
      </c>
      <c r="E38" s="92"/>
      <c r="F38" s="127"/>
      <c r="G38" s="128"/>
      <c r="I38" s="43"/>
      <c r="J38" s="43"/>
      <c r="K38" s="63" t="s">
        <v>1122</v>
      </c>
      <c r="L38" s="66"/>
      <c r="M38" s="66"/>
      <c r="N38" s="85"/>
      <c r="O38" s="66"/>
      <c r="P38" s="66"/>
      <c r="Q38" s="66"/>
      <c r="R38" s="66" t="s">
        <v>816</v>
      </c>
      <c r="S38" s="66"/>
      <c r="T38" s="85"/>
      <c r="U38" s="85"/>
      <c r="V38" s="85" t="s">
        <v>89</v>
      </c>
      <c r="W38" s="85" t="str">
        <f t="shared" si="1"/>
        <v>November 2010</v>
      </c>
      <c r="X38" s="85" t="s">
        <v>553</v>
      </c>
      <c r="Y38" s="196">
        <f t="shared" si="2"/>
        <v>2010</v>
      </c>
    </row>
    <row r="39" spans="2:25" s="134" customFormat="1" x14ac:dyDescent="0.25">
      <c r="B39" s="132"/>
      <c r="C39" s="133"/>
      <c r="D39" s="46">
        <f t="shared" si="0"/>
        <v>19</v>
      </c>
      <c r="E39" s="92"/>
      <c r="F39" s="127"/>
      <c r="G39" s="128"/>
      <c r="I39" s="43"/>
      <c r="J39" s="43"/>
      <c r="K39" s="63" t="s">
        <v>522</v>
      </c>
      <c r="L39" s="66"/>
      <c r="M39" s="66"/>
      <c r="N39" s="85"/>
      <c r="O39" s="66"/>
      <c r="P39" s="66"/>
      <c r="Q39" s="66"/>
      <c r="R39" s="66" t="s">
        <v>657</v>
      </c>
      <c r="S39" s="66"/>
      <c r="T39" s="85"/>
      <c r="U39" s="85"/>
      <c r="V39" s="85" t="s">
        <v>90</v>
      </c>
      <c r="W39" s="85" t="str">
        <f t="shared" si="1"/>
        <v>December 2010</v>
      </c>
      <c r="X39" s="85" t="s">
        <v>554</v>
      </c>
      <c r="Y39" s="196">
        <f t="shared" si="2"/>
        <v>2010</v>
      </c>
    </row>
    <row r="40" spans="2:25" x14ac:dyDescent="0.25">
      <c r="B40" s="132"/>
      <c r="C40" s="133"/>
      <c r="D40" s="46">
        <f t="shared" si="0"/>
        <v>20</v>
      </c>
      <c r="E40" s="92"/>
      <c r="F40" s="127"/>
      <c r="G40" s="128"/>
      <c r="H40" s="45"/>
      <c r="I40" s="44"/>
      <c r="J40" s="44"/>
      <c r="K40" s="63" t="s">
        <v>836</v>
      </c>
      <c r="N40" s="85"/>
      <c r="R40" s="66" t="s">
        <v>658</v>
      </c>
      <c r="V40" s="85" t="s">
        <v>91</v>
      </c>
      <c r="W40" s="85" t="str">
        <f t="shared" si="1"/>
        <v>January 2011</v>
      </c>
      <c r="X40" s="85" t="s">
        <v>555</v>
      </c>
      <c r="Y40" s="196">
        <f>Y39+1</f>
        <v>2011</v>
      </c>
    </row>
    <row r="41" spans="2:25" s="134" customFormat="1" x14ac:dyDescent="0.25">
      <c r="B41" s="170"/>
      <c r="C41" s="171"/>
      <c r="D41" s="46">
        <f t="shared" si="0"/>
        <v>21</v>
      </c>
      <c r="E41" s="92"/>
      <c r="F41" s="127"/>
      <c r="G41" s="128"/>
      <c r="I41" s="43"/>
      <c r="J41" s="43"/>
      <c r="K41" s="63" t="s">
        <v>523</v>
      </c>
      <c r="L41" s="66"/>
      <c r="M41" s="66"/>
      <c r="N41" s="85"/>
      <c r="O41" s="66"/>
      <c r="P41" s="66"/>
      <c r="Q41" s="66"/>
      <c r="R41" s="66" t="s">
        <v>659</v>
      </c>
      <c r="S41" s="66"/>
      <c r="T41" s="85"/>
      <c r="U41" s="85"/>
      <c r="V41" s="85" t="s">
        <v>92</v>
      </c>
      <c r="W41" s="85" t="str">
        <f t="shared" si="1"/>
        <v>February 2011</v>
      </c>
      <c r="X41" s="85" t="s">
        <v>556</v>
      </c>
      <c r="Y41" s="196">
        <v>2011</v>
      </c>
    </row>
    <row r="42" spans="2:25" x14ac:dyDescent="0.25">
      <c r="B42" s="132"/>
      <c r="C42" s="133"/>
      <c r="D42" s="46">
        <f t="shared" si="0"/>
        <v>22</v>
      </c>
      <c r="E42" s="92"/>
      <c r="F42" s="127"/>
      <c r="G42" s="128"/>
      <c r="H42" s="45"/>
      <c r="I42" s="44"/>
      <c r="J42" s="44"/>
      <c r="K42" s="63" t="s">
        <v>958</v>
      </c>
      <c r="N42" s="85"/>
      <c r="R42" s="66" t="s">
        <v>660</v>
      </c>
      <c r="V42" s="85" t="s">
        <v>93</v>
      </c>
      <c r="W42" s="85" t="str">
        <f t="shared" si="1"/>
        <v>March 2011</v>
      </c>
      <c r="X42" s="85" t="s">
        <v>557</v>
      </c>
      <c r="Y42" s="196">
        <v>2011</v>
      </c>
    </row>
    <row r="43" spans="2:25" x14ac:dyDescent="0.25">
      <c r="B43" s="170"/>
      <c r="C43" s="171"/>
      <c r="D43" s="46">
        <f t="shared" si="0"/>
        <v>23</v>
      </c>
      <c r="E43" s="92"/>
      <c r="F43" s="127"/>
      <c r="G43" s="128"/>
      <c r="H43" s="45"/>
      <c r="I43" s="44"/>
      <c r="J43" s="44"/>
      <c r="K43" s="63" t="s">
        <v>959</v>
      </c>
      <c r="N43" s="85"/>
      <c r="R43" s="66" t="s">
        <v>661</v>
      </c>
      <c r="V43" s="85" t="s">
        <v>94</v>
      </c>
      <c r="W43" s="85" t="str">
        <f t="shared" si="1"/>
        <v>April 2011</v>
      </c>
      <c r="X43" s="85" t="s">
        <v>558</v>
      </c>
      <c r="Y43" s="196">
        <v>2011</v>
      </c>
    </row>
    <row r="44" spans="2:25" s="134" customFormat="1" x14ac:dyDescent="0.25">
      <c r="B44" s="170"/>
      <c r="C44" s="171"/>
      <c r="D44" s="46">
        <f t="shared" si="0"/>
        <v>24</v>
      </c>
      <c r="E44" s="92"/>
      <c r="F44" s="127"/>
      <c r="G44" s="128"/>
      <c r="I44" s="43"/>
      <c r="J44" s="43"/>
      <c r="K44" s="63" t="s">
        <v>524</v>
      </c>
      <c r="L44" s="66"/>
      <c r="M44" s="66"/>
      <c r="N44" s="85"/>
      <c r="O44" s="66"/>
      <c r="P44" s="66"/>
      <c r="Q44" s="66"/>
      <c r="R44" s="66" t="s">
        <v>662</v>
      </c>
      <c r="S44" s="66"/>
      <c r="T44" s="85"/>
      <c r="U44" s="85"/>
      <c r="V44" s="85" t="s">
        <v>95</v>
      </c>
      <c r="W44" s="85" t="str">
        <f t="shared" si="1"/>
        <v>May 2011</v>
      </c>
      <c r="X44" s="85" t="s">
        <v>1151</v>
      </c>
      <c r="Y44" s="196">
        <v>2011</v>
      </c>
    </row>
    <row r="45" spans="2:25" s="134" customFormat="1" x14ac:dyDescent="0.25">
      <c r="B45" s="132"/>
      <c r="C45" s="133"/>
      <c r="D45" s="46">
        <f t="shared" si="0"/>
        <v>25</v>
      </c>
      <c r="E45" s="92"/>
      <c r="F45" s="127"/>
      <c r="G45" s="128"/>
      <c r="H45" s="45"/>
      <c r="I45" s="43"/>
      <c r="J45" s="43"/>
      <c r="K45" s="63" t="s">
        <v>525</v>
      </c>
      <c r="L45" s="66"/>
      <c r="M45" s="66"/>
      <c r="N45" s="85"/>
      <c r="O45" s="66"/>
      <c r="P45" s="66"/>
      <c r="Q45" s="66"/>
      <c r="R45" s="66" t="s">
        <v>663</v>
      </c>
      <c r="S45" s="66"/>
      <c r="T45" s="85"/>
      <c r="U45" s="85"/>
      <c r="V45" s="85" t="s">
        <v>96</v>
      </c>
      <c r="W45" s="85" t="str">
        <f t="shared" si="1"/>
        <v>June 2011</v>
      </c>
      <c r="X45" s="85" t="s">
        <v>559</v>
      </c>
      <c r="Y45" s="196">
        <v>2011</v>
      </c>
    </row>
    <row r="46" spans="2:25" s="134" customFormat="1" x14ac:dyDescent="0.25">
      <c r="B46" s="132"/>
      <c r="C46" s="133"/>
      <c r="D46" s="46">
        <f t="shared" si="0"/>
        <v>26</v>
      </c>
      <c r="E46" s="92"/>
      <c r="F46" s="127"/>
      <c r="G46" s="128"/>
      <c r="I46" s="43"/>
      <c r="J46" s="43"/>
      <c r="K46" s="63" t="s">
        <v>960</v>
      </c>
      <c r="L46" s="66"/>
      <c r="M46" s="66"/>
      <c r="N46" s="85"/>
      <c r="O46" s="66"/>
      <c r="P46" s="66"/>
      <c r="Q46" s="66"/>
      <c r="R46" s="66" t="s">
        <v>667</v>
      </c>
      <c r="S46" s="66"/>
      <c r="T46" s="85"/>
      <c r="U46" s="85"/>
      <c r="V46" s="85" t="s">
        <v>97</v>
      </c>
      <c r="Y46" s="196"/>
    </row>
    <row r="47" spans="2:25" s="134" customFormat="1" x14ac:dyDescent="0.25">
      <c r="B47" s="132"/>
      <c r="C47" s="133"/>
      <c r="D47" s="46">
        <f t="shared" si="0"/>
        <v>27</v>
      </c>
      <c r="E47" s="92"/>
      <c r="F47" s="127"/>
      <c r="G47" s="128"/>
      <c r="I47" s="43"/>
      <c r="J47" s="43"/>
      <c r="K47" s="63" t="s">
        <v>526</v>
      </c>
      <c r="L47" s="66"/>
      <c r="M47" s="66"/>
      <c r="N47" s="85"/>
      <c r="O47" s="66"/>
      <c r="P47" s="66"/>
      <c r="Q47" s="66"/>
      <c r="R47" s="66" t="s">
        <v>1244</v>
      </c>
      <c r="S47" s="66"/>
      <c r="T47" s="85"/>
      <c r="U47" s="85"/>
      <c r="V47" s="85" t="s">
        <v>98</v>
      </c>
      <c r="Y47" s="196"/>
    </row>
    <row r="48" spans="2:25" s="134" customFormat="1" x14ac:dyDescent="0.25">
      <c r="B48" s="132"/>
      <c r="C48" s="133"/>
      <c r="D48" s="46">
        <f t="shared" si="0"/>
        <v>28</v>
      </c>
      <c r="E48" s="92"/>
      <c r="F48" s="127"/>
      <c r="G48" s="128"/>
      <c r="I48" s="43"/>
      <c r="J48" s="43"/>
      <c r="K48" s="63" t="s">
        <v>961</v>
      </c>
      <c r="L48" s="66"/>
      <c r="M48" s="66"/>
      <c r="N48" s="66"/>
      <c r="O48" s="66"/>
      <c r="P48" s="66"/>
      <c r="Q48" s="66"/>
      <c r="R48" s="66" t="s">
        <v>664</v>
      </c>
      <c r="S48" s="66"/>
      <c r="T48" s="85"/>
      <c r="U48" s="85"/>
      <c r="V48" s="85" t="s">
        <v>99</v>
      </c>
      <c r="Y48" s="196"/>
    </row>
    <row r="49" spans="2:25" x14ac:dyDescent="0.25">
      <c r="B49" s="132"/>
      <c r="C49" s="133"/>
      <c r="D49" s="46">
        <f t="shared" si="0"/>
        <v>29</v>
      </c>
      <c r="E49" s="92"/>
      <c r="F49" s="127"/>
      <c r="G49" s="128"/>
      <c r="H49" s="45"/>
      <c r="I49" s="44"/>
      <c r="J49" s="44"/>
      <c r="K49" s="63" t="s">
        <v>962</v>
      </c>
      <c r="R49" s="66" t="s">
        <v>665</v>
      </c>
      <c r="V49" s="85" t="s">
        <v>100</v>
      </c>
    </row>
    <row r="50" spans="2:25" x14ac:dyDescent="0.25">
      <c r="B50" s="170"/>
      <c r="C50" s="171"/>
      <c r="D50" s="46">
        <f t="shared" si="0"/>
        <v>30</v>
      </c>
      <c r="E50" s="92"/>
      <c r="F50" s="127"/>
      <c r="G50" s="128"/>
      <c r="H50" s="45"/>
      <c r="I50" s="44"/>
      <c r="J50" s="44"/>
      <c r="K50" s="63" t="s">
        <v>527</v>
      </c>
      <c r="R50" s="66" t="s">
        <v>666</v>
      </c>
      <c r="V50" s="85" t="s">
        <v>101</v>
      </c>
    </row>
    <row r="51" spans="2:25" x14ac:dyDescent="0.25">
      <c r="B51" s="170"/>
      <c r="C51" s="171"/>
      <c r="D51" s="46">
        <f t="shared" si="0"/>
        <v>31</v>
      </c>
      <c r="E51" s="92"/>
      <c r="F51" s="127"/>
      <c r="G51" s="128"/>
      <c r="H51" s="45"/>
      <c r="I51" s="44"/>
      <c r="J51" s="44"/>
      <c r="K51" s="63" t="s">
        <v>963</v>
      </c>
      <c r="V51" s="85" t="s">
        <v>102</v>
      </c>
    </row>
    <row r="52" spans="2:25" x14ac:dyDescent="0.25">
      <c r="B52" s="170"/>
      <c r="C52" s="171"/>
      <c r="D52" s="46">
        <f t="shared" si="0"/>
        <v>32</v>
      </c>
      <c r="E52" s="92"/>
      <c r="F52" s="127"/>
      <c r="G52" s="128"/>
      <c r="H52" s="45"/>
      <c r="I52" s="44"/>
      <c r="J52" s="44"/>
      <c r="K52" s="63" t="s">
        <v>1123</v>
      </c>
      <c r="V52" s="85" t="s">
        <v>103</v>
      </c>
    </row>
    <row r="53" spans="2:25" x14ac:dyDescent="0.25">
      <c r="B53" s="170"/>
      <c r="C53" s="171"/>
      <c r="D53" s="46">
        <f t="shared" si="0"/>
        <v>33</v>
      </c>
      <c r="E53" s="92"/>
      <c r="F53" s="127"/>
      <c r="G53" s="128"/>
      <c r="H53" s="45"/>
      <c r="I53" s="44"/>
      <c r="J53" s="44"/>
      <c r="K53" s="63" t="s">
        <v>929</v>
      </c>
      <c r="V53" s="85" t="s">
        <v>104</v>
      </c>
    </row>
    <row r="54" spans="2:25" x14ac:dyDescent="0.25">
      <c r="B54" s="170"/>
      <c r="C54" s="171"/>
      <c r="D54" s="46">
        <f t="shared" si="0"/>
        <v>34</v>
      </c>
      <c r="E54" s="92"/>
      <c r="F54" s="127"/>
      <c r="G54" s="128"/>
      <c r="H54" s="45"/>
      <c r="I54" s="44"/>
      <c r="J54" s="44"/>
      <c r="K54" s="63" t="s">
        <v>964</v>
      </c>
      <c r="V54" s="85" t="s">
        <v>105</v>
      </c>
    </row>
    <row r="55" spans="2:25" x14ac:dyDescent="0.25">
      <c r="B55" s="170"/>
      <c r="C55" s="171"/>
      <c r="D55" s="46">
        <f t="shared" si="0"/>
        <v>35</v>
      </c>
      <c r="E55" s="92"/>
      <c r="F55" s="127"/>
      <c r="G55" s="128"/>
      <c r="H55" s="45"/>
      <c r="I55" s="44"/>
      <c r="J55" s="44"/>
      <c r="K55" s="63" t="s">
        <v>528</v>
      </c>
      <c r="V55" s="85" t="s">
        <v>106</v>
      </c>
    </row>
    <row r="56" spans="2:25" x14ac:dyDescent="0.25">
      <c r="B56" s="170"/>
      <c r="C56" s="171"/>
      <c r="D56" s="46">
        <f t="shared" si="0"/>
        <v>36</v>
      </c>
      <c r="E56" s="92"/>
      <c r="F56" s="127"/>
      <c r="G56" s="128"/>
      <c r="H56" s="45"/>
      <c r="I56" s="44"/>
      <c r="J56" s="44"/>
      <c r="K56" s="63" t="s">
        <v>529</v>
      </c>
      <c r="V56" s="85" t="s">
        <v>107</v>
      </c>
    </row>
    <row r="57" spans="2:25" x14ac:dyDescent="0.25">
      <c r="B57" s="170"/>
      <c r="C57" s="171"/>
      <c r="D57" s="46">
        <f t="shared" si="0"/>
        <v>37</v>
      </c>
      <c r="E57" s="92"/>
      <c r="F57" s="127"/>
      <c r="G57" s="128"/>
      <c r="H57" s="45"/>
      <c r="I57" s="44"/>
      <c r="J57" s="44"/>
      <c r="K57" s="63" t="s">
        <v>1124</v>
      </c>
      <c r="V57" s="85" t="s">
        <v>108</v>
      </c>
    </row>
    <row r="58" spans="2:25" s="134" customFormat="1" x14ac:dyDescent="0.25">
      <c r="B58" s="170"/>
      <c r="C58" s="171"/>
      <c r="D58" s="46">
        <f t="shared" si="0"/>
        <v>38</v>
      </c>
      <c r="E58" s="92"/>
      <c r="F58" s="127"/>
      <c r="G58" s="128"/>
      <c r="I58" s="43"/>
      <c r="J58" s="43"/>
      <c r="K58" s="63" t="s">
        <v>965</v>
      </c>
      <c r="L58" s="66"/>
      <c r="M58" s="66"/>
      <c r="N58" s="66"/>
      <c r="O58" s="66"/>
      <c r="P58" s="66"/>
      <c r="Q58" s="66"/>
      <c r="R58" s="66"/>
      <c r="S58" s="66"/>
      <c r="T58" s="85"/>
      <c r="U58" s="85"/>
      <c r="V58" s="85" t="s">
        <v>109</v>
      </c>
      <c r="Y58" s="196"/>
    </row>
    <row r="59" spans="2:25" x14ac:dyDescent="0.25">
      <c r="B59" s="132"/>
      <c r="C59" s="133"/>
      <c r="D59" s="46">
        <f t="shared" si="0"/>
        <v>39</v>
      </c>
      <c r="E59" s="92"/>
      <c r="F59" s="127"/>
      <c r="G59" s="128"/>
      <c r="H59" s="45"/>
      <c r="I59" s="44"/>
      <c r="J59" s="44"/>
      <c r="K59" s="63" t="s">
        <v>966</v>
      </c>
      <c r="V59" s="85" t="s">
        <v>110</v>
      </c>
    </row>
    <row r="60" spans="2:25" x14ac:dyDescent="0.25">
      <c r="B60" s="170"/>
      <c r="C60" s="171"/>
      <c r="D60" s="46">
        <f t="shared" si="0"/>
        <v>40</v>
      </c>
      <c r="E60" s="92"/>
      <c r="F60" s="127"/>
      <c r="G60" s="128"/>
      <c r="H60" s="45"/>
      <c r="I60" s="44"/>
      <c r="J60" s="44"/>
      <c r="K60" s="63" t="s">
        <v>967</v>
      </c>
      <c r="V60" s="85" t="s">
        <v>111</v>
      </c>
    </row>
    <row r="61" spans="2:25" x14ac:dyDescent="0.25">
      <c r="B61" s="170"/>
      <c r="C61" s="171"/>
      <c r="D61" s="46">
        <f t="shared" si="0"/>
        <v>41</v>
      </c>
      <c r="E61" s="92"/>
      <c r="F61" s="127"/>
      <c r="G61" s="128"/>
      <c r="H61" s="45"/>
      <c r="I61" s="44"/>
      <c r="J61" s="44"/>
      <c r="K61" s="63" t="s">
        <v>530</v>
      </c>
      <c r="V61" s="85" t="s">
        <v>112</v>
      </c>
    </row>
    <row r="62" spans="2:25" s="134" customFormat="1" x14ac:dyDescent="0.25">
      <c r="B62" s="170"/>
      <c r="C62" s="171"/>
      <c r="D62" s="46">
        <f t="shared" si="0"/>
        <v>42</v>
      </c>
      <c r="E62" s="92"/>
      <c r="F62" s="127"/>
      <c r="G62" s="128"/>
      <c r="I62" s="43"/>
      <c r="J62" s="43"/>
      <c r="K62" s="63" t="s">
        <v>968</v>
      </c>
      <c r="L62" s="66"/>
      <c r="M62" s="66"/>
      <c r="N62" s="66"/>
      <c r="O62" s="66"/>
      <c r="P62" s="66"/>
      <c r="Q62" s="66"/>
      <c r="R62" s="66"/>
      <c r="S62" s="66"/>
      <c r="T62" s="85"/>
      <c r="U62" s="85"/>
      <c r="V62" s="85" t="s">
        <v>113</v>
      </c>
      <c r="Y62" s="196"/>
    </row>
    <row r="63" spans="2:25" x14ac:dyDescent="0.25">
      <c r="B63" s="132"/>
      <c r="C63" s="133"/>
      <c r="D63" s="46">
        <f t="shared" si="0"/>
        <v>43</v>
      </c>
      <c r="E63" s="92"/>
      <c r="F63" s="127"/>
      <c r="G63" s="128"/>
      <c r="H63" s="135"/>
      <c r="I63" s="44"/>
      <c r="J63" s="44"/>
      <c r="K63" s="63" t="s">
        <v>531</v>
      </c>
      <c r="V63" s="85" t="s">
        <v>114</v>
      </c>
    </row>
    <row r="64" spans="2:25" x14ac:dyDescent="0.25">
      <c r="B64" s="170"/>
      <c r="C64" s="171"/>
      <c r="D64" s="46">
        <f t="shared" si="0"/>
        <v>44</v>
      </c>
      <c r="E64" s="92"/>
      <c r="F64" s="127"/>
      <c r="G64" s="128"/>
      <c r="H64" s="45"/>
      <c r="I64" s="44"/>
      <c r="J64" s="44"/>
      <c r="K64" s="63" t="s">
        <v>1119</v>
      </c>
      <c r="V64" s="85" t="s">
        <v>115</v>
      </c>
    </row>
    <row r="65" spans="2:25" s="134" customFormat="1" x14ac:dyDescent="0.25">
      <c r="B65" s="170"/>
      <c r="C65" s="171"/>
      <c r="D65" s="46">
        <f t="shared" si="0"/>
        <v>45</v>
      </c>
      <c r="E65" s="92"/>
      <c r="F65" s="127"/>
      <c r="G65" s="128"/>
      <c r="I65" s="43"/>
      <c r="J65" s="43"/>
      <c r="K65" s="63" t="s">
        <v>969</v>
      </c>
      <c r="L65" s="66"/>
      <c r="M65" s="66"/>
      <c r="N65" s="66"/>
      <c r="O65" s="66"/>
      <c r="P65" s="66"/>
      <c r="Q65" s="66"/>
      <c r="R65" s="66"/>
      <c r="S65" s="66"/>
      <c r="T65" s="85"/>
      <c r="U65" s="85"/>
      <c r="V65" s="85" t="s">
        <v>116</v>
      </c>
      <c r="Y65" s="196"/>
    </row>
    <row r="66" spans="2:25" x14ac:dyDescent="0.25">
      <c r="B66" s="132"/>
      <c r="C66" s="133"/>
      <c r="D66" s="46">
        <f t="shared" si="0"/>
        <v>46</v>
      </c>
      <c r="E66" s="92"/>
      <c r="F66" s="127"/>
      <c r="G66" s="128"/>
      <c r="H66" s="135"/>
      <c r="I66" s="44"/>
      <c r="J66" s="44"/>
      <c r="K66" s="63" t="s">
        <v>1125</v>
      </c>
      <c r="V66" s="85" t="s">
        <v>117</v>
      </c>
    </row>
    <row r="67" spans="2:25" x14ac:dyDescent="0.25">
      <c r="B67" s="170"/>
      <c r="C67" s="171"/>
      <c r="D67" s="46">
        <f t="shared" si="0"/>
        <v>47</v>
      </c>
      <c r="E67" s="92"/>
      <c r="F67" s="127"/>
      <c r="G67" s="128"/>
      <c r="H67" s="45"/>
      <c r="I67" s="44"/>
      <c r="J67" s="44"/>
      <c r="K67" s="63" t="s">
        <v>970</v>
      </c>
      <c r="V67" s="85" t="s">
        <v>118</v>
      </c>
    </row>
    <row r="68" spans="2:25" x14ac:dyDescent="0.25">
      <c r="B68" s="170"/>
      <c r="C68" s="171"/>
      <c r="D68" s="119"/>
      <c r="E68" s="127"/>
      <c r="F68" s="127"/>
      <c r="G68" s="128"/>
      <c r="H68" s="45"/>
      <c r="I68" s="44"/>
      <c r="J68" s="44"/>
      <c r="K68" s="63" t="s">
        <v>971</v>
      </c>
      <c r="V68" s="85" t="s">
        <v>119</v>
      </c>
    </row>
    <row r="69" spans="2:25" x14ac:dyDescent="0.25">
      <c r="B69" s="170"/>
      <c r="C69" s="171"/>
      <c r="D69" s="136"/>
      <c r="E69" s="137" t="s">
        <v>1155</v>
      </c>
      <c r="F69" s="138"/>
      <c r="G69" s="139"/>
      <c r="H69" s="135"/>
      <c r="I69" s="44"/>
      <c r="J69" s="44"/>
      <c r="K69" s="63" t="s">
        <v>1126</v>
      </c>
      <c r="V69" s="85" t="s">
        <v>120</v>
      </c>
    </row>
    <row r="70" spans="2:25" x14ac:dyDescent="0.25">
      <c r="B70" s="170"/>
      <c r="C70" s="171"/>
      <c r="D70" s="136"/>
      <c r="E70" s="110" t="s">
        <v>27</v>
      </c>
      <c r="F70" s="190" t="s">
        <v>549</v>
      </c>
      <c r="G70" s="128"/>
      <c r="H70" s="45"/>
      <c r="I70" s="44"/>
      <c r="J70" s="44"/>
      <c r="K70" s="63" t="s">
        <v>972</v>
      </c>
      <c r="V70" s="85" t="s">
        <v>121</v>
      </c>
    </row>
    <row r="71" spans="2:25" x14ac:dyDescent="0.25">
      <c r="B71" s="170"/>
      <c r="C71" s="171"/>
      <c r="D71" s="136"/>
      <c r="E71" s="110" t="s">
        <v>488</v>
      </c>
      <c r="F71" s="190" t="s">
        <v>549</v>
      </c>
      <c r="G71" s="128"/>
      <c r="H71" s="45"/>
      <c r="I71" s="44"/>
      <c r="J71" s="44"/>
      <c r="K71" s="63" t="s">
        <v>973</v>
      </c>
      <c r="V71" s="85" t="s">
        <v>122</v>
      </c>
    </row>
    <row r="72" spans="2:25" x14ac:dyDescent="0.25">
      <c r="B72" s="170"/>
      <c r="C72" s="171"/>
      <c r="D72" s="136"/>
      <c r="E72" s="110" t="s">
        <v>28</v>
      </c>
      <c r="F72" s="190" t="s">
        <v>192</v>
      </c>
      <c r="G72" s="128"/>
      <c r="H72" s="45"/>
      <c r="I72" s="44"/>
      <c r="J72" s="44"/>
      <c r="K72" s="63" t="s">
        <v>532</v>
      </c>
      <c r="V72" s="85" t="s">
        <v>123</v>
      </c>
    </row>
    <row r="73" spans="2:25" x14ac:dyDescent="0.25">
      <c r="B73" s="170"/>
      <c r="C73" s="171"/>
      <c r="D73" s="136"/>
      <c r="E73" s="137" t="s">
        <v>1154</v>
      </c>
      <c r="F73" s="138"/>
      <c r="G73" s="139"/>
      <c r="H73" s="140"/>
      <c r="I73" s="141"/>
      <c r="J73" s="141"/>
      <c r="K73" s="63" t="s">
        <v>533</v>
      </c>
      <c r="V73" s="85" t="s">
        <v>124</v>
      </c>
    </row>
    <row r="74" spans="2:25" x14ac:dyDescent="0.25">
      <c r="B74" s="170"/>
      <c r="C74" s="171"/>
      <c r="D74" s="172"/>
      <c r="E74" s="110" t="s">
        <v>29</v>
      </c>
      <c r="F74" s="190" t="s">
        <v>163</v>
      </c>
      <c r="G74" s="128"/>
      <c r="H74" s="45"/>
      <c r="I74" s="44"/>
      <c r="J74" s="44"/>
      <c r="K74" s="63" t="s">
        <v>534</v>
      </c>
      <c r="V74" s="85" t="s">
        <v>125</v>
      </c>
    </row>
    <row r="75" spans="2:25" x14ac:dyDescent="0.25">
      <c r="B75" s="170"/>
      <c r="C75" s="171"/>
      <c r="D75" s="172"/>
      <c r="E75" s="110"/>
      <c r="F75" s="190" t="s">
        <v>168</v>
      </c>
      <c r="G75" s="128"/>
      <c r="H75" s="45"/>
      <c r="I75" s="44"/>
      <c r="J75" s="44"/>
      <c r="K75" s="63" t="s">
        <v>974</v>
      </c>
      <c r="V75" s="85" t="s">
        <v>126</v>
      </c>
    </row>
    <row r="76" spans="2:25" x14ac:dyDescent="0.25">
      <c r="B76" s="170"/>
      <c r="C76" s="171"/>
      <c r="D76" s="172"/>
      <c r="E76" s="110"/>
      <c r="F76" s="190"/>
      <c r="G76" s="128"/>
      <c r="H76" s="45"/>
      <c r="I76" s="44"/>
      <c r="J76" s="44"/>
      <c r="K76" s="63" t="s">
        <v>975</v>
      </c>
      <c r="V76" s="85" t="s">
        <v>127</v>
      </c>
    </row>
    <row r="77" spans="2:25" x14ac:dyDescent="0.25">
      <c r="B77" s="170"/>
      <c r="C77" s="171"/>
      <c r="D77" s="172"/>
      <c r="E77" s="110"/>
      <c r="F77" s="190"/>
      <c r="G77" s="128"/>
      <c r="H77" s="45"/>
      <c r="I77" s="44"/>
      <c r="J77" s="44"/>
      <c r="K77" s="63" t="s">
        <v>535</v>
      </c>
      <c r="V77" s="85" t="s">
        <v>128</v>
      </c>
    </row>
    <row r="78" spans="2:25" x14ac:dyDescent="0.25">
      <c r="B78" s="170"/>
      <c r="C78" s="171"/>
      <c r="D78" s="172"/>
      <c r="E78" s="173"/>
      <c r="F78" s="191"/>
      <c r="G78" s="174"/>
      <c r="K78" s="63" t="s">
        <v>976</v>
      </c>
      <c r="V78" s="85" t="s">
        <v>129</v>
      </c>
    </row>
    <row r="79" spans="2:25" x14ac:dyDescent="0.25">
      <c r="B79" s="170"/>
      <c r="C79" s="171"/>
      <c r="D79" s="172"/>
      <c r="E79" s="173"/>
      <c r="F79" s="191"/>
      <c r="G79" s="174"/>
      <c r="K79" s="63" t="s">
        <v>977</v>
      </c>
      <c r="V79" s="85" t="s">
        <v>130</v>
      </c>
    </row>
    <row r="80" spans="2:25" x14ac:dyDescent="0.25">
      <c r="B80" s="170"/>
      <c r="C80" s="171"/>
      <c r="D80" s="172"/>
      <c r="E80" s="173"/>
      <c r="F80" s="191"/>
      <c r="G80" s="174"/>
      <c r="K80" s="63" t="s">
        <v>978</v>
      </c>
      <c r="V80" s="85" t="s">
        <v>131</v>
      </c>
    </row>
    <row r="81" spans="2:22" x14ac:dyDescent="0.25">
      <c r="B81" s="170"/>
      <c r="C81" s="171"/>
      <c r="D81" s="136"/>
      <c r="E81" s="137" t="s">
        <v>1156</v>
      </c>
      <c r="F81" s="138"/>
      <c r="G81" s="139"/>
      <c r="H81" s="140"/>
      <c r="I81" s="141"/>
      <c r="J81" s="141"/>
      <c r="K81" s="63" t="s">
        <v>1127</v>
      </c>
      <c r="V81" s="85" t="s">
        <v>132</v>
      </c>
    </row>
    <row r="82" spans="2:22" x14ac:dyDescent="0.25">
      <c r="B82" s="170"/>
      <c r="C82" s="171"/>
      <c r="D82" s="171"/>
      <c r="E82" s="110" t="s">
        <v>30</v>
      </c>
      <c r="F82" s="92" t="s">
        <v>546</v>
      </c>
      <c r="G82" s="128"/>
      <c r="H82" s="45"/>
      <c r="I82" s="44"/>
      <c r="J82" s="44"/>
      <c r="K82" s="63" t="s">
        <v>1128</v>
      </c>
      <c r="V82" s="85" t="s">
        <v>133</v>
      </c>
    </row>
    <row r="83" spans="2:22" x14ac:dyDescent="0.25">
      <c r="B83" s="170"/>
      <c r="C83" s="171"/>
      <c r="D83" s="171"/>
      <c r="E83" s="110" t="s">
        <v>31</v>
      </c>
      <c r="F83" s="92" t="s">
        <v>545</v>
      </c>
      <c r="G83" s="128"/>
      <c r="H83" s="45"/>
      <c r="I83" s="44"/>
      <c r="J83" s="44"/>
      <c r="K83" s="63" t="s">
        <v>979</v>
      </c>
      <c r="V83" s="85" t="s">
        <v>134</v>
      </c>
    </row>
    <row r="84" spans="2:22" ht="30" x14ac:dyDescent="0.25">
      <c r="B84" s="170"/>
      <c r="C84" s="171"/>
      <c r="D84" s="171"/>
      <c r="E84" s="110" t="s">
        <v>954</v>
      </c>
      <c r="F84" s="92" t="s">
        <v>32</v>
      </c>
      <c r="G84" s="128"/>
      <c r="H84" s="45"/>
      <c r="I84" s="44"/>
      <c r="J84" s="44"/>
      <c r="K84" s="63" t="s">
        <v>980</v>
      </c>
      <c r="V84" s="85" t="s">
        <v>135</v>
      </c>
    </row>
    <row r="85" spans="2:22" x14ac:dyDescent="0.25">
      <c r="B85" s="170"/>
      <c r="C85" s="171"/>
      <c r="D85" s="171"/>
      <c r="E85" s="110" t="s">
        <v>40</v>
      </c>
      <c r="F85" s="92" t="s">
        <v>546</v>
      </c>
      <c r="G85" s="128"/>
      <c r="H85" s="45"/>
      <c r="I85" s="44"/>
      <c r="J85" s="44"/>
      <c r="K85" s="63" t="s">
        <v>536</v>
      </c>
      <c r="V85" s="85" t="s">
        <v>136</v>
      </c>
    </row>
    <row r="86" spans="2:22" x14ac:dyDescent="0.25">
      <c r="B86" s="170"/>
      <c r="C86" s="171"/>
      <c r="D86" s="171"/>
      <c r="E86" s="110" t="s">
        <v>41</v>
      </c>
      <c r="F86" s="92" t="s">
        <v>546</v>
      </c>
      <c r="G86" s="128"/>
      <c r="H86" s="45"/>
      <c r="I86" s="44"/>
      <c r="J86" s="44"/>
      <c r="K86" s="63" t="s">
        <v>1129</v>
      </c>
      <c r="V86" s="85" t="s">
        <v>137</v>
      </c>
    </row>
    <row r="87" spans="2:22" ht="30" x14ac:dyDescent="0.25">
      <c r="B87" s="142"/>
      <c r="C87" s="143"/>
      <c r="D87" s="143"/>
      <c r="E87" s="110" t="s">
        <v>955</v>
      </c>
      <c r="F87" s="192" t="s">
        <v>34</v>
      </c>
      <c r="G87" s="144"/>
      <c r="H87" s="81"/>
      <c r="I87" s="54"/>
      <c r="J87" s="54"/>
      <c r="K87" s="63" t="s">
        <v>537</v>
      </c>
      <c r="V87" s="85" t="s">
        <v>138</v>
      </c>
    </row>
    <row r="88" spans="2:22" x14ac:dyDescent="0.25">
      <c r="B88" s="170"/>
      <c r="C88" s="171"/>
      <c r="D88" s="171"/>
      <c r="E88" s="171"/>
      <c r="F88" s="171"/>
      <c r="G88" s="174"/>
      <c r="K88" s="63" t="s">
        <v>1130</v>
      </c>
      <c r="V88" s="85" t="s">
        <v>139</v>
      </c>
    </row>
    <row r="89" spans="2:22" x14ac:dyDescent="0.25">
      <c r="B89" s="170"/>
      <c r="C89" s="171"/>
      <c r="D89" s="136" t="s">
        <v>1160</v>
      </c>
      <c r="E89" s="138"/>
      <c r="F89" s="138"/>
      <c r="G89" s="139"/>
      <c r="H89" s="140"/>
      <c r="I89" s="141"/>
      <c r="J89" s="141"/>
      <c r="K89" s="63" t="s">
        <v>981</v>
      </c>
      <c r="V89" s="85" t="s">
        <v>140</v>
      </c>
    </row>
    <row r="90" spans="2:22" x14ac:dyDescent="0.25">
      <c r="B90" s="170"/>
      <c r="C90" s="171"/>
      <c r="D90" s="145" t="s">
        <v>410</v>
      </c>
      <c r="E90" s="127"/>
      <c r="F90" s="127"/>
      <c r="G90" s="128"/>
      <c r="H90" s="45"/>
      <c r="I90" s="44"/>
      <c r="J90" s="44"/>
      <c r="K90" s="63" t="s">
        <v>538</v>
      </c>
      <c r="V90" s="85" t="s">
        <v>141</v>
      </c>
    </row>
    <row r="91" spans="2:22" ht="82.5" customHeight="1" x14ac:dyDescent="0.25">
      <c r="B91" s="170"/>
      <c r="C91" s="171"/>
      <c r="D91" s="171"/>
      <c r="E91" s="192" t="s">
        <v>1432</v>
      </c>
      <c r="F91" s="171"/>
      <c r="G91" s="174"/>
      <c r="K91" s="63" t="s">
        <v>539</v>
      </c>
      <c r="V91" s="85" t="s">
        <v>142</v>
      </c>
    </row>
    <row r="92" spans="2:22" x14ac:dyDescent="0.25">
      <c r="B92" s="170"/>
      <c r="C92" s="171"/>
      <c r="D92" s="171"/>
      <c r="E92" s="171"/>
      <c r="F92" s="171"/>
      <c r="G92" s="174"/>
      <c r="K92" s="63" t="s">
        <v>982</v>
      </c>
      <c r="V92" s="85" t="s">
        <v>143</v>
      </c>
    </row>
    <row r="93" spans="2:22" x14ac:dyDescent="0.25">
      <c r="B93" s="170"/>
      <c r="C93" s="171"/>
      <c r="D93" s="136" t="s">
        <v>635</v>
      </c>
      <c r="E93" s="138"/>
      <c r="F93" s="138"/>
      <c r="G93" s="139"/>
      <c r="H93" s="140"/>
      <c r="I93" s="141"/>
      <c r="J93" s="141"/>
      <c r="K93" s="63" t="s">
        <v>983</v>
      </c>
      <c r="V93" s="85" t="s">
        <v>144</v>
      </c>
    </row>
    <row r="94" spans="2:22" x14ac:dyDescent="0.25">
      <c r="B94" s="170"/>
      <c r="C94" s="171"/>
      <c r="D94" s="146" t="s">
        <v>413</v>
      </c>
      <c r="E94" s="127"/>
      <c r="F94" s="127"/>
      <c r="G94" s="128"/>
      <c r="H94" s="45"/>
      <c r="I94" s="44"/>
      <c r="J94" s="44"/>
      <c r="K94" s="63" t="s">
        <v>984</v>
      </c>
      <c r="V94" s="85" t="s">
        <v>145</v>
      </c>
    </row>
    <row r="95" spans="2:22" x14ac:dyDescent="0.25">
      <c r="B95" s="170"/>
      <c r="C95" s="171"/>
      <c r="D95" s="173" t="s">
        <v>414</v>
      </c>
      <c r="E95" s="192" t="s">
        <v>1431</v>
      </c>
      <c r="F95" s="171"/>
      <c r="G95" s="174"/>
      <c r="K95" s="63" t="s">
        <v>540</v>
      </c>
      <c r="V95" s="85" t="s">
        <v>146</v>
      </c>
    </row>
    <row r="96" spans="2:22" x14ac:dyDescent="0.25">
      <c r="B96" s="170"/>
      <c r="C96" s="171"/>
      <c r="D96" s="173" t="s">
        <v>415</v>
      </c>
      <c r="E96" s="192" t="s">
        <v>1420</v>
      </c>
      <c r="F96" s="171"/>
      <c r="G96" s="174"/>
      <c r="K96" s="63" t="s">
        <v>541</v>
      </c>
      <c r="V96" s="85" t="s">
        <v>147</v>
      </c>
    </row>
    <row r="97" spans="2:22" x14ac:dyDescent="0.25">
      <c r="B97" s="170"/>
      <c r="C97" s="171"/>
      <c r="D97" s="173" t="s">
        <v>1218</v>
      </c>
      <c r="E97" s="190">
        <v>40745</v>
      </c>
      <c r="F97" s="171"/>
      <c r="G97" s="174"/>
      <c r="K97" s="63" t="s">
        <v>985</v>
      </c>
      <c r="V97" s="85" t="s">
        <v>148</v>
      </c>
    </row>
    <row r="98" spans="2:22" x14ac:dyDescent="0.25">
      <c r="B98" s="170"/>
      <c r="C98" s="171"/>
      <c r="D98" s="145" t="s">
        <v>46</v>
      </c>
      <c r="E98" s="127"/>
      <c r="F98" s="127"/>
      <c r="G98" s="128"/>
      <c r="H98" s="45"/>
      <c r="I98" s="44"/>
      <c r="J98" s="44"/>
      <c r="K98" s="63" t="s">
        <v>1131</v>
      </c>
      <c r="V98" s="85" t="s">
        <v>149</v>
      </c>
    </row>
    <row r="99" spans="2:22" x14ac:dyDescent="0.25">
      <c r="B99" s="170"/>
      <c r="C99" s="171"/>
      <c r="D99" s="173" t="s">
        <v>414</v>
      </c>
      <c r="E99" s="192" t="s">
        <v>1433</v>
      </c>
      <c r="F99" s="171"/>
      <c r="G99" s="174"/>
      <c r="K99" s="63" t="s">
        <v>1254</v>
      </c>
      <c r="V99" s="85" t="s">
        <v>150</v>
      </c>
    </row>
    <row r="100" spans="2:22" x14ac:dyDescent="0.25">
      <c r="B100" s="170"/>
      <c r="C100" s="171"/>
      <c r="D100" s="173" t="s">
        <v>415</v>
      </c>
      <c r="E100" s="192" t="s">
        <v>1434</v>
      </c>
      <c r="F100" s="171"/>
      <c r="G100" s="174"/>
      <c r="K100" s="63" t="s">
        <v>480</v>
      </c>
      <c r="V100" s="85" t="s">
        <v>151</v>
      </c>
    </row>
    <row r="101" spans="2:22" x14ac:dyDescent="0.25">
      <c r="B101" s="170"/>
      <c r="C101" s="171"/>
      <c r="D101" s="173" t="s">
        <v>1218</v>
      </c>
      <c r="E101" s="190">
        <v>40745</v>
      </c>
      <c r="F101" s="171"/>
      <c r="G101" s="174"/>
      <c r="K101" s="63" t="s">
        <v>481</v>
      </c>
      <c r="V101" s="85" t="s">
        <v>152</v>
      </c>
    </row>
    <row r="102" spans="2:22" x14ac:dyDescent="0.25">
      <c r="B102" s="170"/>
      <c r="C102" s="171"/>
      <c r="D102" s="145" t="s">
        <v>956</v>
      </c>
      <c r="E102" s="127"/>
      <c r="F102" s="127"/>
      <c r="G102" s="128"/>
      <c r="H102" s="45"/>
      <c r="I102" s="44"/>
      <c r="J102" s="44"/>
      <c r="K102" s="63" t="s">
        <v>1132</v>
      </c>
      <c r="V102" s="85" t="s">
        <v>153</v>
      </c>
    </row>
    <row r="103" spans="2:22" x14ac:dyDescent="0.25">
      <c r="B103" s="170"/>
      <c r="C103" s="171"/>
      <c r="D103" s="173" t="s">
        <v>414</v>
      </c>
      <c r="E103" s="192" t="s">
        <v>1436</v>
      </c>
      <c r="F103" s="171"/>
      <c r="G103" s="174"/>
      <c r="K103" s="63" t="s">
        <v>1161</v>
      </c>
      <c r="V103" s="85" t="s">
        <v>154</v>
      </c>
    </row>
    <row r="104" spans="2:22" x14ac:dyDescent="0.25">
      <c r="B104" s="170"/>
      <c r="C104" s="171"/>
      <c r="D104" s="173" t="s">
        <v>415</v>
      </c>
      <c r="E104" s="255" t="s">
        <v>1435</v>
      </c>
      <c r="F104" s="171"/>
      <c r="G104" s="174"/>
      <c r="K104" s="63" t="s">
        <v>1133</v>
      </c>
      <c r="V104" s="85" t="s">
        <v>155</v>
      </c>
    </row>
    <row r="105" spans="2:22" x14ac:dyDescent="0.25">
      <c r="B105" s="170"/>
      <c r="C105" s="171"/>
      <c r="D105" s="173" t="s">
        <v>1218</v>
      </c>
      <c r="E105" s="190">
        <v>40745</v>
      </c>
      <c r="F105" s="171"/>
      <c r="G105" s="174"/>
      <c r="K105" s="63" t="s">
        <v>1162</v>
      </c>
      <c r="V105" s="85" t="s">
        <v>156</v>
      </c>
    </row>
    <row r="106" spans="2:22" x14ac:dyDescent="0.25">
      <c r="B106" s="170"/>
      <c r="C106" s="171"/>
      <c r="D106" s="145" t="s">
        <v>957</v>
      </c>
      <c r="E106" s="127"/>
      <c r="F106" s="127"/>
      <c r="G106" s="128"/>
      <c r="H106" s="45"/>
      <c r="I106" s="44"/>
      <c r="J106" s="44"/>
      <c r="K106" s="63" t="s">
        <v>1134</v>
      </c>
      <c r="V106" s="85" t="s">
        <v>157</v>
      </c>
    </row>
    <row r="107" spans="2:22" x14ac:dyDescent="0.25">
      <c r="B107" s="170"/>
      <c r="C107" s="171"/>
      <c r="D107" s="173" t="s">
        <v>414</v>
      </c>
      <c r="E107" s="193"/>
      <c r="F107" s="171"/>
      <c r="G107" s="174"/>
      <c r="K107" s="63" t="s">
        <v>629</v>
      </c>
      <c r="V107" s="85" t="s">
        <v>158</v>
      </c>
    </row>
    <row r="108" spans="2:22" x14ac:dyDescent="0.25">
      <c r="B108" s="170"/>
      <c r="C108" s="171"/>
      <c r="D108" s="173" t="s">
        <v>415</v>
      </c>
      <c r="E108" s="193"/>
      <c r="F108" s="171"/>
      <c r="G108" s="174"/>
      <c r="K108" s="63" t="s">
        <v>542</v>
      </c>
      <c r="V108" s="85" t="s">
        <v>159</v>
      </c>
    </row>
    <row r="109" spans="2:22" x14ac:dyDescent="0.25">
      <c r="B109" s="170"/>
      <c r="C109" s="171"/>
      <c r="D109" s="173" t="s">
        <v>1218</v>
      </c>
      <c r="E109" s="190"/>
      <c r="F109" s="171"/>
      <c r="G109" s="174"/>
      <c r="K109" s="63" t="s">
        <v>543</v>
      </c>
      <c r="V109" s="85" t="s">
        <v>160</v>
      </c>
    </row>
    <row r="110" spans="2:22" x14ac:dyDescent="0.25">
      <c r="B110" s="170"/>
      <c r="C110" s="175"/>
      <c r="D110" s="175"/>
      <c r="E110" s="175"/>
      <c r="F110" s="175"/>
      <c r="G110" s="174"/>
      <c r="K110" s="63" t="s">
        <v>1163</v>
      </c>
      <c r="V110" s="85" t="s">
        <v>161</v>
      </c>
    </row>
    <row r="111" spans="2:22" x14ac:dyDescent="0.25">
      <c r="B111" s="176"/>
      <c r="C111" s="177"/>
      <c r="D111" s="177"/>
      <c r="E111" s="177"/>
      <c r="F111" s="177"/>
      <c r="G111" s="178"/>
      <c r="K111" s="63" t="s">
        <v>1245</v>
      </c>
      <c r="V111" s="85" t="s">
        <v>162</v>
      </c>
    </row>
    <row r="112" spans="2:22" x14ac:dyDescent="0.25">
      <c r="K112" s="63" t="s">
        <v>1249</v>
      </c>
      <c r="V112" s="85" t="s">
        <v>163</v>
      </c>
    </row>
    <row r="113" spans="11:22" x14ac:dyDescent="0.25">
      <c r="K113" s="63" t="s">
        <v>1164</v>
      </c>
      <c r="V113" s="85" t="s">
        <v>164</v>
      </c>
    </row>
    <row r="114" spans="11:22" x14ac:dyDescent="0.25">
      <c r="K114" s="63" t="s">
        <v>817</v>
      </c>
      <c r="V114" s="85" t="s">
        <v>165</v>
      </c>
    </row>
    <row r="115" spans="11:22" x14ac:dyDescent="0.25">
      <c r="K115" s="63" t="s">
        <v>1246</v>
      </c>
      <c r="V115" s="85" t="s">
        <v>166</v>
      </c>
    </row>
    <row r="116" spans="11:22" x14ac:dyDescent="0.25">
      <c r="K116" s="63" t="s">
        <v>818</v>
      </c>
      <c r="V116" s="85" t="s">
        <v>167</v>
      </c>
    </row>
    <row r="117" spans="11:22" x14ac:dyDescent="0.25">
      <c r="K117" s="63" t="s">
        <v>1165</v>
      </c>
      <c r="V117" s="85" t="s">
        <v>168</v>
      </c>
    </row>
    <row r="118" spans="11:22" x14ac:dyDescent="0.25">
      <c r="K118" s="63" t="s">
        <v>1166</v>
      </c>
      <c r="V118" s="85" t="s">
        <v>169</v>
      </c>
    </row>
    <row r="119" spans="11:22" x14ac:dyDescent="0.25">
      <c r="K119" s="63" t="s">
        <v>1167</v>
      </c>
      <c r="V119" s="85" t="s">
        <v>170</v>
      </c>
    </row>
    <row r="120" spans="11:22" x14ac:dyDescent="0.25">
      <c r="K120" s="63" t="s">
        <v>819</v>
      </c>
      <c r="V120" s="85" t="s">
        <v>171</v>
      </c>
    </row>
    <row r="121" spans="11:22" x14ac:dyDescent="0.25">
      <c r="K121" s="63" t="s">
        <v>1135</v>
      </c>
      <c r="V121" s="85" t="s">
        <v>172</v>
      </c>
    </row>
    <row r="122" spans="11:22" x14ac:dyDescent="0.25">
      <c r="K122" s="63" t="s">
        <v>820</v>
      </c>
      <c r="V122" s="85" t="s">
        <v>173</v>
      </c>
    </row>
    <row r="123" spans="11:22" x14ac:dyDescent="0.25">
      <c r="K123" s="63" t="s">
        <v>821</v>
      </c>
      <c r="V123" s="85" t="s">
        <v>174</v>
      </c>
    </row>
    <row r="124" spans="11:22" x14ac:dyDescent="0.25">
      <c r="K124" s="63" t="s">
        <v>822</v>
      </c>
      <c r="V124" s="85" t="s">
        <v>175</v>
      </c>
    </row>
    <row r="125" spans="11:22" x14ac:dyDescent="0.25">
      <c r="K125" s="63" t="s">
        <v>823</v>
      </c>
      <c r="V125" s="85" t="s">
        <v>176</v>
      </c>
    </row>
    <row r="126" spans="11:22" x14ac:dyDescent="0.25">
      <c r="K126" s="63" t="s">
        <v>1168</v>
      </c>
      <c r="V126" s="85" t="s">
        <v>177</v>
      </c>
    </row>
    <row r="127" spans="11:22" x14ac:dyDescent="0.25">
      <c r="K127" s="63" t="s">
        <v>1169</v>
      </c>
      <c r="V127" s="85" t="s">
        <v>178</v>
      </c>
    </row>
    <row r="128" spans="11:22" x14ac:dyDescent="0.25">
      <c r="K128" s="63" t="s">
        <v>1170</v>
      </c>
      <c r="V128" s="85" t="s">
        <v>179</v>
      </c>
    </row>
    <row r="129" spans="11:22" x14ac:dyDescent="0.25">
      <c r="K129" s="63" t="s">
        <v>1171</v>
      </c>
      <c r="V129" s="85" t="s">
        <v>180</v>
      </c>
    </row>
    <row r="130" spans="11:22" x14ac:dyDescent="0.25">
      <c r="K130" s="63" t="s">
        <v>899</v>
      </c>
      <c r="V130" s="85" t="s">
        <v>181</v>
      </c>
    </row>
    <row r="131" spans="11:22" x14ac:dyDescent="0.25">
      <c r="K131" s="63" t="s">
        <v>1136</v>
      </c>
      <c r="V131" s="85" t="s">
        <v>182</v>
      </c>
    </row>
    <row r="132" spans="11:22" x14ac:dyDescent="0.25">
      <c r="K132" s="63" t="s">
        <v>1172</v>
      </c>
      <c r="V132" s="85" t="s">
        <v>183</v>
      </c>
    </row>
    <row r="133" spans="11:22" x14ac:dyDescent="0.25">
      <c r="K133" s="63" t="s">
        <v>1173</v>
      </c>
      <c r="V133" s="85" t="s">
        <v>184</v>
      </c>
    </row>
    <row r="134" spans="11:22" x14ac:dyDescent="0.25">
      <c r="K134" s="63" t="s">
        <v>900</v>
      </c>
      <c r="V134" s="85" t="s">
        <v>185</v>
      </c>
    </row>
    <row r="135" spans="11:22" x14ac:dyDescent="0.25">
      <c r="K135" s="63" t="s">
        <v>1248</v>
      </c>
      <c r="V135" s="85" t="s">
        <v>186</v>
      </c>
    </row>
    <row r="136" spans="11:22" x14ac:dyDescent="0.25">
      <c r="K136" s="63" t="s">
        <v>901</v>
      </c>
      <c r="V136" s="85" t="s">
        <v>187</v>
      </c>
    </row>
    <row r="137" spans="11:22" x14ac:dyDescent="0.25">
      <c r="K137" s="63" t="s">
        <v>1255</v>
      </c>
      <c r="V137" s="85" t="s">
        <v>188</v>
      </c>
    </row>
    <row r="138" spans="11:22" x14ac:dyDescent="0.25">
      <c r="K138" s="63" t="s">
        <v>1174</v>
      </c>
      <c r="V138" s="85" t="s">
        <v>189</v>
      </c>
    </row>
    <row r="139" spans="11:22" x14ac:dyDescent="0.25">
      <c r="K139" s="63" t="s">
        <v>902</v>
      </c>
      <c r="V139" s="85" t="s">
        <v>190</v>
      </c>
    </row>
    <row r="140" spans="11:22" x14ac:dyDescent="0.25">
      <c r="K140" s="63" t="s">
        <v>1175</v>
      </c>
      <c r="V140" s="85" t="s">
        <v>191</v>
      </c>
    </row>
    <row r="141" spans="11:22" x14ac:dyDescent="0.25">
      <c r="K141" s="63" t="s">
        <v>903</v>
      </c>
      <c r="V141" s="85" t="s">
        <v>192</v>
      </c>
    </row>
    <row r="142" spans="11:22" x14ac:dyDescent="0.25">
      <c r="K142" s="63" t="s">
        <v>1137</v>
      </c>
      <c r="V142" s="85" t="s">
        <v>193</v>
      </c>
    </row>
    <row r="143" spans="11:22" x14ac:dyDescent="0.25">
      <c r="K143" s="63" t="s">
        <v>1138</v>
      </c>
      <c r="V143" s="85" t="s">
        <v>194</v>
      </c>
    </row>
    <row r="144" spans="11:22" x14ac:dyDescent="0.25">
      <c r="K144" s="63" t="s">
        <v>904</v>
      </c>
      <c r="V144" s="85" t="s">
        <v>195</v>
      </c>
    </row>
    <row r="145" spans="11:22" x14ac:dyDescent="0.25">
      <c r="K145" s="63" t="s">
        <v>1250</v>
      </c>
      <c r="V145" s="85" t="s">
        <v>196</v>
      </c>
    </row>
    <row r="146" spans="11:22" x14ac:dyDescent="0.25">
      <c r="K146" s="63" t="s">
        <v>1139</v>
      </c>
      <c r="V146" s="85" t="s">
        <v>197</v>
      </c>
    </row>
    <row r="147" spans="11:22" x14ac:dyDescent="0.25">
      <c r="K147" s="63" t="s">
        <v>1140</v>
      </c>
      <c r="V147" s="85" t="s">
        <v>198</v>
      </c>
    </row>
    <row r="148" spans="11:22" x14ac:dyDescent="0.25">
      <c r="K148" s="63" t="s">
        <v>1176</v>
      </c>
      <c r="V148" s="85" t="s">
        <v>199</v>
      </c>
    </row>
    <row r="149" spans="11:22" x14ac:dyDescent="0.25">
      <c r="K149" s="63" t="s">
        <v>1141</v>
      </c>
      <c r="V149" s="85" t="s">
        <v>200</v>
      </c>
    </row>
    <row r="150" spans="11:22" x14ac:dyDescent="0.25">
      <c r="K150" s="63" t="s">
        <v>1177</v>
      </c>
      <c r="V150" s="85" t="s">
        <v>201</v>
      </c>
    </row>
    <row r="151" spans="11:22" x14ac:dyDescent="0.25">
      <c r="K151" s="63" t="s">
        <v>1178</v>
      </c>
      <c r="V151" s="85" t="s">
        <v>202</v>
      </c>
    </row>
    <row r="152" spans="11:22" x14ac:dyDescent="0.25">
      <c r="K152" s="63" t="s">
        <v>808</v>
      </c>
      <c r="V152" s="85" t="s">
        <v>203</v>
      </c>
    </row>
    <row r="153" spans="11:22" x14ac:dyDescent="0.25">
      <c r="K153" s="63" t="s">
        <v>905</v>
      </c>
      <c r="V153" s="85" t="s">
        <v>204</v>
      </c>
    </row>
    <row r="154" spans="11:22" x14ac:dyDescent="0.25">
      <c r="K154" s="63" t="s">
        <v>934</v>
      </c>
      <c r="V154" s="85" t="s">
        <v>205</v>
      </c>
    </row>
    <row r="155" spans="11:22" x14ac:dyDescent="0.25">
      <c r="K155" s="63" t="s">
        <v>906</v>
      </c>
      <c r="V155" s="85" t="s">
        <v>206</v>
      </c>
    </row>
    <row r="156" spans="11:22" x14ac:dyDescent="0.25">
      <c r="K156" s="63" t="s">
        <v>907</v>
      </c>
      <c r="V156" s="85" t="s">
        <v>207</v>
      </c>
    </row>
    <row r="157" spans="11:22" x14ac:dyDescent="0.25">
      <c r="K157" s="63" t="s">
        <v>1243</v>
      </c>
      <c r="V157" s="85" t="s">
        <v>208</v>
      </c>
    </row>
    <row r="158" spans="11:22" x14ac:dyDescent="0.25">
      <c r="K158" s="63" t="s">
        <v>1179</v>
      </c>
      <c r="V158" s="85" t="s">
        <v>209</v>
      </c>
    </row>
    <row r="159" spans="11:22" x14ac:dyDescent="0.25">
      <c r="K159" s="63" t="s">
        <v>810</v>
      </c>
      <c r="V159" s="85" t="s">
        <v>210</v>
      </c>
    </row>
    <row r="160" spans="11:22" x14ac:dyDescent="0.25">
      <c r="K160" s="63" t="s">
        <v>1180</v>
      </c>
      <c r="V160" s="85" t="s">
        <v>211</v>
      </c>
    </row>
    <row r="161" spans="11:22" x14ac:dyDescent="0.25">
      <c r="K161" s="63" t="s">
        <v>908</v>
      </c>
      <c r="V161" s="85" t="s">
        <v>212</v>
      </c>
    </row>
    <row r="162" spans="11:22" x14ac:dyDescent="0.25">
      <c r="K162" s="63" t="s">
        <v>1181</v>
      </c>
      <c r="V162" s="85" t="s">
        <v>213</v>
      </c>
    </row>
    <row r="163" spans="11:22" x14ac:dyDescent="0.25">
      <c r="K163" s="63" t="s">
        <v>909</v>
      </c>
      <c r="V163" s="85" t="s">
        <v>214</v>
      </c>
    </row>
    <row r="164" spans="11:22" x14ac:dyDescent="0.25">
      <c r="K164" s="63" t="s">
        <v>1182</v>
      </c>
      <c r="V164" s="85" t="s">
        <v>215</v>
      </c>
    </row>
    <row r="165" spans="11:22" x14ac:dyDescent="0.25">
      <c r="K165" s="63" t="s">
        <v>1183</v>
      </c>
      <c r="V165" s="85" t="s">
        <v>216</v>
      </c>
    </row>
    <row r="166" spans="11:22" x14ac:dyDescent="0.25">
      <c r="K166" s="63" t="s">
        <v>1184</v>
      </c>
      <c r="V166" s="85" t="s">
        <v>217</v>
      </c>
    </row>
    <row r="167" spans="11:22" x14ac:dyDescent="0.25">
      <c r="K167" s="63" t="s">
        <v>1185</v>
      </c>
      <c r="V167" s="85" t="s">
        <v>218</v>
      </c>
    </row>
    <row r="168" spans="11:22" x14ac:dyDescent="0.25">
      <c r="K168" s="63" t="s">
        <v>1186</v>
      </c>
      <c r="V168" s="85" t="s">
        <v>219</v>
      </c>
    </row>
    <row r="169" spans="11:22" x14ac:dyDescent="0.25">
      <c r="K169" s="63" t="s">
        <v>1187</v>
      </c>
      <c r="V169" s="85" t="s">
        <v>220</v>
      </c>
    </row>
    <row r="170" spans="11:22" x14ac:dyDescent="0.25">
      <c r="K170" s="63" t="s">
        <v>1188</v>
      </c>
      <c r="V170" s="85" t="s">
        <v>221</v>
      </c>
    </row>
    <row r="171" spans="11:22" x14ac:dyDescent="0.25">
      <c r="K171" s="63" t="s">
        <v>1251</v>
      </c>
      <c r="V171" s="85" t="s">
        <v>222</v>
      </c>
    </row>
    <row r="172" spans="11:22" x14ac:dyDescent="0.25">
      <c r="K172" s="63" t="s">
        <v>1189</v>
      </c>
      <c r="V172" s="85" t="s">
        <v>223</v>
      </c>
    </row>
    <row r="173" spans="11:22" x14ac:dyDescent="0.25">
      <c r="K173" s="63" t="s">
        <v>1252</v>
      </c>
      <c r="V173" s="85" t="s">
        <v>224</v>
      </c>
    </row>
    <row r="174" spans="11:22" x14ac:dyDescent="0.25">
      <c r="K174" s="63" t="s">
        <v>1190</v>
      </c>
      <c r="V174" s="85" t="s">
        <v>225</v>
      </c>
    </row>
    <row r="175" spans="11:22" x14ac:dyDescent="0.25">
      <c r="K175" s="63" t="s">
        <v>1191</v>
      </c>
      <c r="V175" s="85" t="s">
        <v>226</v>
      </c>
    </row>
    <row r="176" spans="11:22" x14ac:dyDescent="0.25">
      <c r="K176" s="63" t="s">
        <v>1121</v>
      </c>
      <c r="V176" s="85" t="s">
        <v>227</v>
      </c>
    </row>
    <row r="177" spans="11:22" x14ac:dyDescent="0.25">
      <c r="K177" s="63" t="s">
        <v>1142</v>
      </c>
      <c r="V177" s="85" t="s">
        <v>228</v>
      </c>
    </row>
    <row r="178" spans="11:22" x14ac:dyDescent="0.25">
      <c r="K178" s="63" t="s">
        <v>1192</v>
      </c>
      <c r="V178" s="85" t="s">
        <v>229</v>
      </c>
    </row>
    <row r="179" spans="11:22" x14ac:dyDescent="0.25">
      <c r="K179" s="63" t="s">
        <v>1193</v>
      </c>
      <c r="V179" s="85" t="s">
        <v>230</v>
      </c>
    </row>
    <row r="180" spans="11:22" x14ac:dyDescent="0.25">
      <c r="K180" s="63" t="s">
        <v>1143</v>
      </c>
      <c r="V180" s="85" t="s">
        <v>231</v>
      </c>
    </row>
    <row r="181" spans="11:22" x14ac:dyDescent="0.25">
      <c r="K181" s="63" t="s">
        <v>1144</v>
      </c>
      <c r="V181" s="85" t="s">
        <v>232</v>
      </c>
    </row>
    <row r="182" spans="11:22" x14ac:dyDescent="0.25">
      <c r="K182" s="63" t="s">
        <v>809</v>
      </c>
      <c r="V182" s="85" t="s">
        <v>233</v>
      </c>
    </row>
    <row r="183" spans="11:22" x14ac:dyDescent="0.25">
      <c r="K183" s="63" t="s">
        <v>1194</v>
      </c>
      <c r="V183" s="85" t="s">
        <v>234</v>
      </c>
    </row>
    <row r="184" spans="11:22" x14ac:dyDescent="0.25">
      <c r="K184" s="63" t="s">
        <v>1195</v>
      </c>
      <c r="V184" s="85" t="s">
        <v>235</v>
      </c>
    </row>
    <row r="185" spans="11:22" x14ac:dyDescent="0.25">
      <c r="K185" s="63" t="s">
        <v>1196</v>
      </c>
      <c r="V185" s="85" t="s">
        <v>236</v>
      </c>
    </row>
    <row r="186" spans="11:22" x14ac:dyDescent="0.25">
      <c r="K186" s="63" t="s">
        <v>1145</v>
      </c>
      <c r="V186" s="85" t="s">
        <v>237</v>
      </c>
    </row>
    <row r="187" spans="11:22" x14ac:dyDescent="0.25">
      <c r="K187" s="63" t="s">
        <v>1146</v>
      </c>
      <c r="V187" s="85" t="s">
        <v>238</v>
      </c>
    </row>
    <row r="188" spans="11:22" x14ac:dyDescent="0.25">
      <c r="K188" s="63" t="s">
        <v>1197</v>
      </c>
      <c r="V188" s="85" t="s">
        <v>239</v>
      </c>
    </row>
    <row r="189" spans="11:22" x14ac:dyDescent="0.25">
      <c r="K189" s="63" t="s">
        <v>910</v>
      </c>
      <c r="V189" s="85" t="s">
        <v>240</v>
      </c>
    </row>
    <row r="190" spans="11:22" x14ac:dyDescent="0.25">
      <c r="K190" s="63" t="s">
        <v>911</v>
      </c>
      <c r="V190" s="85" t="s">
        <v>241</v>
      </c>
    </row>
    <row r="191" spans="11:22" x14ac:dyDescent="0.25">
      <c r="K191" s="63" t="s">
        <v>1198</v>
      </c>
      <c r="V191" s="85" t="s">
        <v>242</v>
      </c>
    </row>
    <row r="192" spans="11:22" x14ac:dyDescent="0.25">
      <c r="K192" s="63" t="s">
        <v>1199</v>
      </c>
      <c r="V192" s="85" t="s">
        <v>243</v>
      </c>
    </row>
    <row r="193" spans="11:22" x14ac:dyDescent="0.25">
      <c r="K193" s="63" t="s">
        <v>1200</v>
      </c>
      <c r="V193" s="85" t="s">
        <v>244</v>
      </c>
    </row>
    <row r="194" spans="11:22" x14ac:dyDescent="0.25">
      <c r="K194" s="63" t="s">
        <v>1201</v>
      </c>
      <c r="V194" s="85" t="s">
        <v>245</v>
      </c>
    </row>
    <row r="195" spans="11:22" x14ac:dyDescent="0.25">
      <c r="K195" s="63" t="s">
        <v>1202</v>
      </c>
      <c r="V195" s="85" t="s">
        <v>246</v>
      </c>
    </row>
    <row r="196" spans="11:22" x14ac:dyDescent="0.25">
      <c r="K196" s="63" t="s">
        <v>1247</v>
      </c>
      <c r="V196" s="85" t="s">
        <v>247</v>
      </c>
    </row>
    <row r="197" spans="11:22" x14ac:dyDescent="0.25">
      <c r="K197" s="63" t="s">
        <v>1147</v>
      </c>
      <c r="V197" s="85" t="s">
        <v>248</v>
      </c>
    </row>
    <row r="198" spans="11:22" x14ac:dyDescent="0.25">
      <c r="K198" s="63" t="s">
        <v>912</v>
      </c>
      <c r="V198" s="85" t="s">
        <v>249</v>
      </c>
    </row>
    <row r="199" spans="11:22" x14ac:dyDescent="0.25">
      <c r="K199" s="63" t="s">
        <v>1203</v>
      </c>
      <c r="V199" s="85" t="s">
        <v>250</v>
      </c>
    </row>
    <row r="200" spans="11:22" x14ac:dyDescent="0.25">
      <c r="K200" s="63" t="s">
        <v>1253</v>
      </c>
      <c r="V200" s="85" t="s">
        <v>251</v>
      </c>
    </row>
    <row r="201" spans="11:22" x14ac:dyDescent="0.25">
      <c r="K201" s="63" t="s">
        <v>913</v>
      </c>
      <c r="V201" s="85" t="s">
        <v>252</v>
      </c>
    </row>
    <row r="202" spans="11:22" x14ac:dyDescent="0.25">
      <c r="K202" s="63" t="s">
        <v>1204</v>
      </c>
      <c r="V202" s="85" t="s">
        <v>253</v>
      </c>
    </row>
    <row r="203" spans="11:22" x14ac:dyDescent="0.25">
      <c r="K203" s="63" t="s">
        <v>1205</v>
      </c>
      <c r="V203" s="85" t="s">
        <v>254</v>
      </c>
    </row>
    <row r="204" spans="11:22" x14ac:dyDescent="0.25">
      <c r="K204" s="63" t="s">
        <v>1206</v>
      </c>
      <c r="V204" s="85" t="s">
        <v>255</v>
      </c>
    </row>
    <row r="205" spans="11:22" x14ac:dyDescent="0.25">
      <c r="K205" s="63" t="s">
        <v>1207</v>
      </c>
      <c r="V205" s="85" t="s">
        <v>256</v>
      </c>
    </row>
    <row r="206" spans="11:22" x14ac:dyDescent="0.25">
      <c r="K206" s="63" t="s">
        <v>914</v>
      </c>
      <c r="V206" s="85" t="s">
        <v>257</v>
      </c>
    </row>
    <row r="207" spans="11:22" x14ac:dyDescent="0.25">
      <c r="K207" s="63" t="s">
        <v>915</v>
      </c>
      <c r="V207" s="85" t="s">
        <v>258</v>
      </c>
    </row>
    <row r="208" spans="11:22" x14ac:dyDescent="0.25">
      <c r="K208" s="63" t="s">
        <v>622</v>
      </c>
      <c r="V208" s="85" t="s">
        <v>259</v>
      </c>
    </row>
    <row r="209" spans="11:22" x14ac:dyDescent="0.25">
      <c r="K209" s="63" t="s">
        <v>1208</v>
      </c>
      <c r="V209" s="85" t="s">
        <v>260</v>
      </c>
    </row>
    <row r="210" spans="11:22" x14ac:dyDescent="0.25">
      <c r="K210" s="63" t="s">
        <v>628</v>
      </c>
      <c r="V210" s="85" t="s">
        <v>261</v>
      </c>
    </row>
    <row r="211" spans="11:22" x14ac:dyDescent="0.25">
      <c r="K211" s="63" t="s">
        <v>1209</v>
      </c>
      <c r="V211" s="85" t="s">
        <v>262</v>
      </c>
    </row>
    <row r="212" spans="11:22" x14ac:dyDescent="0.25">
      <c r="K212" s="63" t="s">
        <v>623</v>
      </c>
      <c r="V212" s="85" t="s">
        <v>263</v>
      </c>
    </row>
    <row r="213" spans="11:22" x14ac:dyDescent="0.25">
      <c r="K213" s="63" t="s">
        <v>544</v>
      </c>
      <c r="V213" s="85" t="s">
        <v>264</v>
      </c>
    </row>
  </sheetData>
  <sheetProtection password="CA59" sheet="1" objects="1" scenarios="1"/>
  <mergeCells count="4">
    <mergeCell ref="B11:G11"/>
    <mergeCell ref="B9:G9"/>
    <mergeCell ref="B10:G10"/>
    <mergeCell ref="B20:D20"/>
  </mergeCells>
  <phoneticPr fontId="3" type="noConversion"/>
  <dataValidations count="10">
    <dataValidation type="list" allowBlank="1" showInputMessage="1" showErrorMessage="1" sqref="F87">
      <formula1>$U$22:$U$31</formula1>
    </dataValidation>
    <dataValidation type="list" allowBlank="1" showInputMessage="1" showErrorMessage="1" sqref="F85:F86 F82:F83">
      <formula1>$M$22:$M$23</formula1>
    </dataValidation>
    <dataValidation type="list" allowBlank="1" showInputMessage="1" showErrorMessage="1" sqref="F84">
      <formula1>$T$22:$T$28</formula1>
    </dataValidation>
    <dataValidation type="list" allowBlank="1" showInputMessage="1" showErrorMessage="1" sqref="E21:E67">
      <formula1>$K$22:$K$213</formula1>
    </dataValidation>
    <dataValidation type="list" allowBlank="1" showInputMessage="1" showErrorMessage="1" sqref="F75:F80">
      <formula1>$V$22:$V$213</formula1>
    </dataValidation>
    <dataValidation type="list" allowBlank="1" showInputMessage="1" showErrorMessage="1" sqref="F74">
      <formula1>$V$112:$V$123</formula1>
    </dataValidation>
    <dataValidation type="date" allowBlank="1" showInputMessage="1" showErrorMessage="1" sqref="E109 E97 E101 E105">
      <formula1>1</formula1>
      <formula2>219148</formula2>
    </dataValidation>
    <dataValidation type="list" allowBlank="1" showInputMessage="1" showErrorMessage="1" sqref="F70:F71">
      <formula1>$W$22:$W$45</formula1>
    </dataValidation>
    <dataValidation type="list" allowBlank="1" showInputMessage="1" showErrorMessage="1" sqref="F72">
      <formula1>$V$112:$V$195</formula1>
    </dataValidation>
    <dataValidation type="list" allowBlank="1" showInputMessage="1" showErrorMessage="1" sqref="E20">
      <formula1>"Global, Regional, Multi-country, Single Country"</formula1>
    </dataValidation>
  </dataValidations>
  <printOptions horizontalCentered="1"/>
  <pageMargins left="0.27559055118110237" right="0.23622047244094491" top="0.31496062992125984" bottom="0.55118110236220474" header="0.31496062992125984" footer="0.31496062992125984"/>
  <pageSetup paperSize="9" scale="80" orientation="landscape" horizontalDpi="300" verticalDpi="300" r:id="rId1"/>
  <headerFooter alignWithMargins="0">
    <oddFooter>&amp;RPage &amp;P of &amp;N</oddFooter>
  </headerFooter>
  <rowBreaks count="2" manualBreakCount="2">
    <brk id="35" min="1" max="9" man="1"/>
    <brk id="63" min="1" max="9"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indexed="44"/>
  </sheetPr>
  <dimension ref="A2:Z77"/>
  <sheetViews>
    <sheetView showGridLines="0" topLeftCell="A22" zoomScaleNormal="100" workbookViewId="0">
      <selection activeCell="C27" sqref="C27"/>
    </sheetView>
  </sheetViews>
  <sheetFormatPr defaultColWidth="9.140625" defaultRowHeight="15" x14ac:dyDescent="0.25"/>
  <cols>
    <col min="1" max="1" width="2.7109375" style="44" customWidth="1"/>
    <col min="2" max="2" width="15.85546875" style="44" customWidth="1"/>
    <col min="3" max="3" width="98.85546875" style="44" customWidth="1"/>
    <col min="4" max="5" width="23.7109375" style="44" customWidth="1"/>
    <col min="6" max="6" width="9.85546875" style="44" customWidth="1"/>
    <col min="7" max="10" width="9.140625" style="44"/>
    <col min="11" max="26" width="9.140625" style="44" hidden="1" customWidth="1"/>
    <col min="27" max="16384" width="9.140625" style="44"/>
  </cols>
  <sheetData>
    <row r="2" spans="1:11" ht="14.45" x14ac:dyDescent="0.3">
      <c r="F2" s="62"/>
    </row>
    <row r="3" spans="1:11" ht="14.45" x14ac:dyDescent="0.3">
      <c r="F3" s="62"/>
    </row>
    <row r="4" spans="1:11" ht="14.45" x14ac:dyDescent="0.3">
      <c r="F4" s="62"/>
    </row>
    <row r="5" spans="1:11" ht="14.45" x14ac:dyDescent="0.3">
      <c r="F5" s="62"/>
    </row>
    <row r="6" spans="1:11" ht="14.45" x14ac:dyDescent="0.3">
      <c r="B6" s="62"/>
      <c r="C6" s="62"/>
      <c r="D6" s="62"/>
      <c r="E6" s="62"/>
      <c r="F6" s="62"/>
    </row>
    <row r="7" spans="1:11" ht="14.45" x14ac:dyDescent="0.3">
      <c r="B7" s="62" t="str">
        <f>"Project:  "&amp;BasicData!$E$13</f>
        <v>Project:  2223 - Promoting Integrated Ecosystem and Natural Resource Management in Honduras</v>
      </c>
      <c r="C7" s="62"/>
      <c r="D7" s="62"/>
      <c r="E7" s="62"/>
      <c r="F7" s="62"/>
    </row>
    <row r="8" spans="1:11" ht="14.45" hidden="1" x14ac:dyDescent="0.3">
      <c r="B8" s="62"/>
      <c r="C8" s="62"/>
      <c r="D8" s="62"/>
      <c r="E8" s="62"/>
      <c r="F8" s="62"/>
      <c r="H8" s="44" t="s">
        <v>545</v>
      </c>
    </row>
    <row r="9" spans="1:11" ht="14.45" hidden="1" x14ac:dyDescent="0.3">
      <c r="B9" s="62"/>
      <c r="C9" s="62"/>
      <c r="D9" s="62"/>
      <c r="E9" s="62"/>
      <c r="F9" s="62"/>
      <c r="H9" s="44" t="s">
        <v>546</v>
      </c>
    </row>
    <row r="10" spans="1:11" s="160" customFormat="1" ht="21" x14ac:dyDescent="0.4">
      <c r="A10" s="44"/>
      <c r="B10" s="244" t="s">
        <v>475</v>
      </c>
      <c r="C10" s="244"/>
      <c r="D10" s="244"/>
      <c r="E10" s="244"/>
      <c r="F10" s="244"/>
    </row>
    <row r="11" spans="1:11" s="58" customFormat="1" ht="14.45" x14ac:dyDescent="0.3">
      <c r="A11" s="160"/>
      <c r="B11" s="245" t="s">
        <v>26</v>
      </c>
      <c r="C11" s="245"/>
      <c r="D11" s="245"/>
      <c r="E11" s="245"/>
      <c r="F11" s="245"/>
    </row>
    <row r="12" spans="1:11" s="58" customFormat="1" ht="14.45" x14ac:dyDescent="0.3">
      <c r="B12" s="246"/>
      <c r="C12" s="246"/>
      <c r="D12" s="246"/>
      <c r="E12" s="246"/>
      <c r="F12" s="246"/>
    </row>
    <row r="13" spans="1:11" ht="14.45" x14ac:dyDescent="0.3">
      <c r="B13" s="62"/>
      <c r="C13" s="209" t="s">
        <v>466</v>
      </c>
      <c r="D13" s="62"/>
      <c r="E13" s="62"/>
      <c r="F13" s="62"/>
    </row>
    <row r="14" spans="1:11" ht="14.45" x14ac:dyDescent="0.3">
      <c r="B14" s="62"/>
      <c r="C14" s="110" t="s">
        <v>474</v>
      </c>
      <c r="D14" s="48" t="s">
        <v>467</v>
      </c>
      <c r="E14" s="48" t="s">
        <v>468</v>
      </c>
      <c r="F14" s="62"/>
    </row>
    <row r="15" spans="1:11" ht="14.45" x14ac:dyDescent="0.3">
      <c r="B15" s="62"/>
      <c r="C15" s="114" t="s">
        <v>469</v>
      </c>
      <c r="D15" s="211">
        <v>41274</v>
      </c>
      <c r="E15" s="212" t="str">
        <f>IF(BasicData!F72="","",BasicData!F72)</f>
        <v>December 2012</v>
      </c>
      <c r="F15" s="62"/>
      <c r="K15" s="44">
        <v>1</v>
      </c>
    </row>
    <row r="16" spans="1:11" ht="14.45" x14ac:dyDescent="0.3">
      <c r="B16" s="62"/>
      <c r="C16" s="114" t="s">
        <v>470</v>
      </c>
      <c r="D16" s="213">
        <v>2094239</v>
      </c>
      <c r="E16" s="214">
        <f>IF(Finance!D16="","",Finance!D16)</f>
        <v>2658503.0600000052</v>
      </c>
      <c r="F16" s="62"/>
      <c r="K16" s="44">
        <v>2</v>
      </c>
    </row>
    <row r="17" spans="2:11" ht="14.45" x14ac:dyDescent="0.3">
      <c r="B17" s="62"/>
      <c r="C17" s="115" t="s">
        <v>514</v>
      </c>
      <c r="D17" s="113">
        <v>4</v>
      </c>
      <c r="E17" s="187"/>
      <c r="F17" s="62"/>
      <c r="K17" s="44">
        <v>3</v>
      </c>
    </row>
    <row r="18" spans="2:11" x14ac:dyDescent="0.25">
      <c r="B18" s="62"/>
      <c r="C18" s="114" t="s">
        <v>471</v>
      </c>
      <c r="D18" s="113" t="s">
        <v>942</v>
      </c>
      <c r="E18" s="91" t="str">
        <f>IF(ISERROR(DORating!P30),"",DORating!P30)</f>
        <v/>
      </c>
      <c r="F18" s="62"/>
      <c r="K18" s="44">
        <v>4</v>
      </c>
    </row>
    <row r="19" spans="2:11" x14ac:dyDescent="0.25">
      <c r="B19" s="62"/>
      <c r="C19" s="114" t="s">
        <v>472</v>
      </c>
      <c r="D19" s="113" t="s">
        <v>620</v>
      </c>
      <c r="E19" s="91" t="str">
        <f>IF(ISERROR(IPRating!P30),"",IPRating!P30)</f>
        <v/>
      </c>
      <c r="F19" s="62"/>
      <c r="K19" s="44">
        <v>5</v>
      </c>
    </row>
    <row r="20" spans="2:11" ht="14.45" x14ac:dyDescent="0.3">
      <c r="B20" s="62"/>
      <c r="C20" s="114" t="s">
        <v>473</v>
      </c>
      <c r="D20" s="113" t="s">
        <v>1266</v>
      </c>
      <c r="E20" s="91" t="str">
        <f>IF(ISERROR(C46),"",C46)</f>
        <v/>
      </c>
      <c r="F20" s="62"/>
    </row>
    <row r="21" spans="2:11" ht="14.45" x14ac:dyDescent="0.3">
      <c r="B21" s="62"/>
      <c r="C21" s="114" t="s">
        <v>418</v>
      </c>
      <c r="D21" s="113" t="s">
        <v>267</v>
      </c>
      <c r="E21" s="91" t="str">
        <f>IF(Adjustments!E31="","",Adjustments!E31)</f>
        <v/>
      </c>
      <c r="F21" s="62"/>
    </row>
    <row r="22" spans="2:11" ht="14.45" x14ac:dyDescent="0.3">
      <c r="B22" s="62"/>
      <c r="C22" s="49"/>
      <c r="D22" s="116"/>
      <c r="E22" s="49"/>
      <c r="F22" s="62"/>
    </row>
    <row r="23" spans="2:11" ht="120" customHeight="1" x14ac:dyDescent="0.3">
      <c r="B23" s="62"/>
      <c r="C23" s="247" t="s">
        <v>1326</v>
      </c>
      <c r="D23" s="247"/>
      <c r="E23" s="62"/>
      <c r="F23" s="62"/>
    </row>
    <row r="24" spans="2:11" ht="249.95" customHeight="1" x14ac:dyDescent="0.25">
      <c r="B24" s="62"/>
      <c r="C24" s="192"/>
      <c r="D24" s="62"/>
      <c r="E24" s="62"/>
      <c r="F24" s="62"/>
    </row>
    <row r="25" spans="2:11" x14ac:dyDescent="0.25">
      <c r="B25" s="62"/>
      <c r="C25" s="209" t="s">
        <v>465</v>
      </c>
      <c r="D25" s="62"/>
      <c r="E25" s="62"/>
      <c r="F25" s="62"/>
    </row>
    <row r="26" spans="2:11" x14ac:dyDescent="0.25">
      <c r="B26" s="77" t="s">
        <v>414</v>
      </c>
      <c r="C26" s="192"/>
      <c r="D26" s="62"/>
      <c r="E26" s="62"/>
      <c r="F26" s="62"/>
    </row>
    <row r="27" spans="2:11" s="112" customFormat="1" x14ac:dyDescent="0.25">
      <c r="B27" s="110" t="s">
        <v>415</v>
      </c>
      <c r="C27" s="189"/>
      <c r="D27" s="117"/>
      <c r="E27" s="117"/>
      <c r="F27" s="117"/>
    </row>
    <row r="28" spans="2:11" x14ac:dyDescent="0.25">
      <c r="B28" s="77" t="s">
        <v>1218</v>
      </c>
      <c r="C28" s="190"/>
      <c r="D28" s="62"/>
      <c r="E28" s="62"/>
      <c r="F28" s="62"/>
    </row>
    <row r="29" spans="2:11" x14ac:dyDescent="0.25">
      <c r="B29" s="62"/>
      <c r="C29" s="62"/>
      <c r="D29" s="62"/>
      <c r="E29" s="62"/>
      <c r="F29" s="62"/>
    </row>
    <row r="30" spans="2:11" x14ac:dyDescent="0.25">
      <c r="B30" s="114"/>
      <c r="C30" s="118"/>
      <c r="D30" s="62"/>
      <c r="E30" s="62"/>
      <c r="F30" s="62"/>
    </row>
    <row r="31" spans="2:11" x14ac:dyDescent="0.25">
      <c r="B31" s="119"/>
      <c r="C31" s="118"/>
      <c r="D31" s="62"/>
      <c r="E31" s="62"/>
      <c r="F31" s="62"/>
    </row>
    <row r="32" spans="2:11" x14ac:dyDescent="0.25">
      <c r="B32" s="119"/>
      <c r="C32" s="118"/>
      <c r="D32" s="62"/>
      <c r="E32" s="62"/>
      <c r="F32" s="62"/>
    </row>
    <row r="33" spans="2:6" ht="14.45" hidden="1" x14ac:dyDescent="0.3">
      <c r="B33" s="44" t="s">
        <v>427</v>
      </c>
      <c r="C33" s="44" t="s">
        <v>505</v>
      </c>
      <c r="D33" s="52">
        <v>1</v>
      </c>
      <c r="E33" s="44" t="s">
        <v>421</v>
      </c>
    </row>
    <row r="34" spans="2:6" ht="14.45" hidden="1" x14ac:dyDescent="0.3">
      <c r="B34" s="44" t="s">
        <v>428</v>
      </c>
      <c r="C34" s="44" t="s">
        <v>506</v>
      </c>
      <c r="D34" s="52">
        <v>2</v>
      </c>
      <c r="E34" s="44" t="s">
        <v>422</v>
      </c>
    </row>
    <row r="35" spans="2:6" ht="14.45" hidden="1" x14ac:dyDescent="0.3">
      <c r="B35" s="44" t="s">
        <v>429</v>
      </c>
      <c r="C35" s="44" t="s">
        <v>942</v>
      </c>
      <c r="D35" s="52">
        <v>3</v>
      </c>
      <c r="E35" s="44" t="s">
        <v>423</v>
      </c>
    </row>
    <row r="36" spans="2:6" ht="14.45" hidden="1" x14ac:dyDescent="0.3">
      <c r="B36" s="44" t="s">
        <v>430</v>
      </c>
      <c r="C36" s="44" t="s">
        <v>619</v>
      </c>
      <c r="D36" s="52">
        <v>4</v>
      </c>
      <c r="E36" s="44" t="s">
        <v>424</v>
      </c>
    </row>
    <row r="37" spans="2:6" ht="14.45" hidden="1" x14ac:dyDescent="0.3">
      <c r="C37" s="44" t="s">
        <v>620</v>
      </c>
      <c r="D37" s="52">
        <v>5</v>
      </c>
      <c r="E37" s="44" t="s">
        <v>425</v>
      </c>
    </row>
    <row r="38" spans="2:6" ht="14.45" hidden="1" x14ac:dyDescent="0.3">
      <c r="C38" s="44" t="s">
        <v>621</v>
      </c>
      <c r="D38" s="52">
        <v>6</v>
      </c>
      <c r="E38" s="44" t="s">
        <v>426</v>
      </c>
    </row>
    <row r="39" spans="2:6" ht="14.45" hidden="1" x14ac:dyDescent="0.3">
      <c r="B39" s="109"/>
    </row>
    <row r="40" spans="2:6" ht="14.45" hidden="1" x14ac:dyDescent="0.3">
      <c r="B40" s="109" t="s">
        <v>1259</v>
      </c>
      <c r="C40" s="109"/>
    </row>
    <row r="41" spans="2:6" ht="14.45" hidden="1" x14ac:dyDescent="0.3">
      <c r="B41" s="44" t="e">
        <f>#REF!</f>
        <v>#REF!</v>
      </c>
      <c r="C41" s="44" t="e">
        <f>VLOOKUP(B41,C33:D38,2,FALSE)</f>
        <v>#REF!</v>
      </c>
    </row>
    <row r="42" spans="2:6" ht="14.45" hidden="1" x14ac:dyDescent="0.3">
      <c r="B42" s="44" t="e">
        <f>#REF!</f>
        <v>#REF!</v>
      </c>
      <c r="C42" s="44" t="e">
        <f>VLOOKUP(B42,C34:D39,2,FALSE)</f>
        <v>#REF!</v>
      </c>
      <c r="D42" s="44" t="e">
        <f>SUM(C41:C42)/2</f>
        <v>#REF!</v>
      </c>
      <c r="E42" s="160" t="e">
        <f>ROUNDUP(D42,0)</f>
        <v>#REF!</v>
      </c>
    </row>
    <row r="43" spans="2:6" ht="14.45" hidden="1" x14ac:dyDescent="0.3">
      <c r="B43" s="44" t="s">
        <v>1267</v>
      </c>
      <c r="E43" s="44" t="e">
        <f>VLOOKUP(E42,D33:E38,2,FALSE)</f>
        <v>#REF!</v>
      </c>
      <c r="F43" s="44" t="s">
        <v>66</v>
      </c>
    </row>
    <row r="44" spans="2:6" ht="14.45" hidden="1" x14ac:dyDescent="0.3">
      <c r="B44" s="120">
        <f>E17</f>
        <v>0</v>
      </c>
    </row>
    <row r="45" spans="2:6" ht="14.45" hidden="1" x14ac:dyDescent="0.3">
      <c r="B45" s="120" t="s">
        <v>1262</v>
      </c>
    </row>
    <row r="46" spans="2:6" ht="14.45" hidden="1" x14ac:dyDescent="0.3">
      <c r="B46" s="120" t="e">
        <f>E43&amp;IF(B44&gt;3,3,B44)</f>
        <v>#REF!</v>
      </c>
      <c r="C46" s="44" t="e">
        <f>VLOOKUP(B46,B49:C77,2,FALSE)</f>
        <v>#REF!</v>
      </c>
    </row>
    <row r="47" spans="2:6" ht="14.45" hidden="1" x14ac:dyDescent="0.3"/>
    <row r="48" spans="2:6" ht="43.15" hidden="1" x14ac:dyDescent="0.3">
      <c r="C48" s="50" t="s">
        <v>1262</v>
      </c>
      <c r="D48" s="51" t="s">
        <v>1260</v>
      </c>
      <c r="E48" s="50" t="s">
        <v>1261</v>
      </c>
    </row>
    <row r="49" spans="2:5" ht="14.45" hidden="1" x14ac:dyDescent="0.3">
      <c r="B49" s="44" t="str">
        <f>D49&amp;E49</f>
        <v>HS0</v>
      </c>
      <c r="C49" s="121" t="s">
        <v>1263</v>
      </c>
      <c r="D49" s="122" t="s">
        <v>421</v>
      </c>
      <c r="E49" s="121">
        <v>0</v>
      </c>
    </row>
    <row r="50" spans="2:5" ht="14.45" hidden="1" x14ac:dyDescent="0.3">
      <c r="B50" s="44" t="str">
        <f t="shared" ref="B50:B77" si="0">D50&amp;E50</f>
        <v>HS1</v>
      </c>
      <c r="C50" s="121" t="s">
        <v>1264</v>
      </c>
      <c r="D50" s="122" t="s">
        <v>421</v>
      </c>
      <c r="E50" s="121">
        <v>1</v>
      </c>
    </row>
    <row r="51" spans="2:5" ht="14.45" hidden="1" x14ac:dyDescent="0.3">
      <c r="B51" s="44" t="str">
        <f t="shared" si="0"/>
        <v>HS2</v>
      </c>
      <c r="C51" s="121" t="s">
        <v>1265</v>
      </c>
      <c r="D51" s="122" t="s">
        <v>421</v>
      </c>
      <c r="E51" s="121">
        <v>2</v>
      </c>
    </row>
    <row r="52" spans="2:5" ht="14.45" hidden="1" x14ac:dyDescent="0.3">
      <c r="B52" s="44" t="str">
        <f t="shared" si="0"/>
        <v>HS3</v>
      </c>
      <c r="C52" s="121" t="s">
        <v>1266</v>
      </c>
      <c r="D52" s="122" t="s">
        <v>421</v>
      </c>
      <c r="E52" s="121">
        <v>3</v>
      </c>
    </row>
    <row r="53" spans="2:5" ht="14.45" hidden="1" x14ac:dyDescent="0.3">
      <c r="B53" s="44" t="str">
        <f t="shared" si="0"/>
        <v/>
      </c>
      <c r="C53" s="167"/>
      <c r="D53" s="168"/>
      <c r="E53" s="167"/>
    </row>
    <row r="54" spans="2:5" ht="14.45" hidden="1" x14ac:dyDescent="0.3">
      <c r="B54" s="44" t="str">
        <f t="shared" si="0"/>
        <v>S0</v>
      </c>
      <c r="C54" s="121" t="s">
        <v>1263</v>
      </c>
      <c r="D54" s="122" t="s">
        <v>422</v>
      </c>
      <c r="E54" s="121">
        <v>0</v>
      </c>
    </row>
    <row r="55" spans="2:5" ht="14.45" hidden="1" x14ac:dyDescent="0.3">
      <c r="B55" s="44" t="str">
        <f t="shared" si="0"/>
        <v>S1</v>
      </c>
      <c r="C55" s="121" t="s">
        <v>1264</v>
      </c>
      <c r="D55" s="122" t="s">
        <v>422</v>
      </c>
      <c r="E55" s="121">
        <v>1</v>
      </c>
    </row>
    <row r="56" spans="2:5" ht="14.45" hidden="1" x14ac:dyDescent="0.3">
      <c r="B56" s="44" t="str">
        <f t="shared" si="0"/>
        <v>S2</v>
      </c>
      <c r="C56" s="121" t="s">
        <v>1265</v>
      </c>
      <c r="D56" s="122" t="s">
        <v>422</v>
      </c>
      <c r="E56" s="121">
        <v>2</v>
      </c>
    </row>
    <row r="57" spans="2:5" ht="14.45" hidden="1" x14ac:dyDescent="0.3">
      <c r="B57" s="44" t="str">
        <f t="shared" si="0"/>
        <v>S3</v>
      </c>
      <c r="C57" s="121" t="s">
        <v>1266</v>
      </c>
      <c r="D57" s="122" t="s">
        <v>422</v>
      </c>
      <c r="E57" s="121">
        <v>3</v>
      </c>
    </row>
    <row r="58" spans="2:5" ht="14.45" hidden="1" x14ac:dyDescent="0.3">
      <c r="B58" s="44" t="str">
        <f t="shared" si="0"/>
        <v/>
      </c>
      <c r="C58" s="167"/>
      <c r="D58" s="168"/>
      <c r="E58" s="167"/>
    </row>
    <row r="59" spans="2:5" ht="14.45" hidden="1" x14ac:dyDescent="0.3">
      <c r="B59" s="44" t="str">
        <f t="shared" si="0"/>
        <v>MS0</v>
      </c>
      <c r="C59" s="121" t="s">
        <v>1263</v>
      </c>
      <c r="D59" s="122" t="s">
        <v>423</v>
      </c>
      <c r="E59" s="121">
        <v>0</v>
      </c>
    </row>
    <row r="60" spans="2:5" ht="14.45" hidden="1" x14ac:dyDescent="0.3">
      <c r="B60" s="44" t="str">
        <f t="shared" si="0"/>
        <v>MS1</v>
      </c>
      <c r="C60" s="121" t="s">
        <v>1264</v>
      </c>
      <c r="D60" s="122" t="s">
        <v>423</v>
      </c>
      <c r="E60" s="121">
        <v>1</v>
      </c>
    </row>
    <row r="61" spans="2:5" ht="14.45" hidden="1" x14ac:dyDescent="0.3">
      <c r="B61" s="44" t="str">
        <f t="shared" si="0"/>
        <v>MS2</v>
      </c>
      <c r="C61" s="121" t="s">
        <v>1265</v>
      </c>
      <c r="D61" s="122" t="s">
        <v>423</v>
      </c>
      <c r="E61" s="121">
        <v>2</v>
      </c>
    </row>
    <row r="62" spans="2:5" ht="14.45" hidden="1" x14ac:dyDescent="0.3">
      <c r="B62" s="44" t="str">
        <f t="shared" si="0"/>
        <v>MS3</v>
      </c>
      <c r="C62" s="121" t="s">
        <v>1266</v>
      </c>
      <c r="D62" s="122" t="s">
        <v>423</v>
      </c>
      <c r="E62" s="121">
        <v>3</v>
      </c>
    </row>
    <row r="63" spans="2:5" ht="14.45" hidden="1" x14ac:dyDescent="0.3">
      <c r="B63" s="44" t="str">
        <f t="shared" si="0"/>
        <v/>
      </c>
      <c r="C63" s="167"/>
      <c r="D63" s="168"/>
      <c r="E63" s="167"/>
    </row>
    <row r="64" spans="2:5" ht="14.45" hidden="1" x14ac:dyDescent="0.3">
      <c r="B64" s="44" t="str">
        <f t="shared" si="0"/>
        <v>MU0</v>
      </c>
      <c r="C64" s="121" t="s">
        <v>1264</v>
      </c>
      <c r="D64" s="122" t="s">
        <v>424</v>
      </c>
      <c r="E64" s="121">
        <v>0</v>
      </c>
    </row>
    <row r="65" spans="2:5" ht="14.45" hidden="1" x14ac:dyDescent="0.3">
      <c r="B65" s="44" t="str">
        <f t="shared" si="0"/>
        <v>MU1</v>
      </c>
      <c r="C65" s="121" t="s">
        <v>1264</v>
      </c>
      <c r="D65" s="122" t="s">
        <v>424</v>
      </c>
      <c r="E65" s="121">
        <v>1</v>
      </c>
    </row>
    <row r="66" spans="2:5" ht="14.45" hidden="1" x14ac:dyDescent="0.3">
      <c r="B66" s="44" t="str">
        <f t="shared" si="0"/>
        <v>MU2</v>
      </c>
      <c r="C66" s="121" t="s">
        <v>1265</v>
      </c>
      <c r="D66" s="122" t="s">
        <v>424</v>
      </c>
      <c r="E66" s="121">
        <v>2</v>
      </c>
    </row>
    <row r="67" spans="2:5" ht="14.45" hidden="1" x14ac:dyDescent="0.3">
      <c r="B67" s="44" t="str">
        <f t="shared" si="0"/>
        <v>MU3</v>
      </c>
      <c r="C67" s="121" t="s">
        <v>1266</v>
      </c>
      <c r="D67" s="122" t="s">
        <v>424</v>
      </c>
      <c r="E67" s="121">
        <v>3</v>
      </c>
    </row>
    <row r="68" spans="2:5" ht="14.45" hidden="1" x14ac:dyDescent="0.3">
      <c r="B68" s="44" t="str">
        <f t="shared" si="0"/>
        <v/>
      </c>
      <c r="C68" s="167"/>
      <c r="D68" s="168"/>
      <c r="E68" s="167"/>
    </row>
    <row r="69" spans="2:5" ht="14.45" hidden="1" x14ac:dyDescent="0.3">
      <c r="B69" s="44" t="str">
        <f t="shared" si="0"/>
        <v>U0</v>
      </c>
      <c r="C69" s="121" t="s">
        <v>1265</v>
      </c>
      <c r="D69" s="122" t="s">
        <v>425</v>
      </c>
      <c r="E69" s="121">
        <v>0</v>
      </c>
    </row>
    <row r="70" spans="2:5" ht="14.45" hidden="1" x14ac:dyDescent="0.3">
      <c r="B70" s="44" t="str">
        <f t="shared" si="0"/>
        <v>U1</v>
      </c>
      <c r="C70" s="121" t="s">
        <v>1265</v>
      </c>
      <c r="D70" s="122" t="s">
        <v>425</v>
      </c>
      <c r="E70" s="121">
        <v>1</v>
      </c>
    </row>
    <row r="71" spans="2:5" ht="14.45" hidden="1" x14ac:dyDescent="0.3">
      <c r="B71" s="44" t="str">
        <f t="shared" si="0"/>
        <v>U2</v>
      </c>
      <c r="C71" s="121" t="s">
        <v>1265</v>
      </c>
      <c r="D71" s="122" t="s">
        <v>425</v>
      </c>
      <c r="E71" s="121">
        <v>2</v>
      </c>
    </row>
    <row r="72" spans="2:5" ht="14.45" hidden="1" x14ac:dyDescent="0.3">
      <c r="B72" s="44" t="str">
        <f t="shared" si="0"/>
        <v>U3</v>
      </c>
      <c r="C72" s="121" t="s">
        <v>1266</v>
      </c>
      <c r="D72" s="122" t="s">
        <v>425</v>
      </c>
      <c r="E72" s="121">
        <v>3</v>
      </c>
    </row>
    <row r="73" spans="2:5" ht="14.45" hidden="1" x14ac:dyDescent="0.3">
      <c r="B73" s="44" t="str">
        <f t="shared" si="0"/>
        <v/>
      </c>
      <c r="C73" s="167"/>
      <c r="D73" s="168"/>
      <c r="E73" s="167"/>
    </row>
    <row r="74" spans="2:5" ht="14.45" hidden="1" x14ac:dyDescent="0.3">
      <c r="B74" s="44" t="str">
        <f t="shared" si="0"/>
        <v>HU0</v>
      </c>
      <c r="C74" s="121" t="s">
        <v>1266</v>
      </c>
      <c r="D74" s="122" t="s">
        <v>426</v>
      </c>
      <c r="E74" s="121">
        <v>0</v>
      </c>
    </row>
    <row r="75" spans="2:5" ht="14.45" hidden="1" x14ac:dyDescent="0.3">
      <c r="B75" s="44" t="str">
        <f t="shared" si="0"/>
        <v>HU1</v>
      </c>
      <c r="C75" s="121" t="s">
        <v>1266</v>
      </c>
      <c r="D75" s="122" t="s">
        <v>426</v>
      </c>
      <c r="E75" s="121">
        <v>1</v>
      </c>
    </row>
    <row r="76" spans="2:5" ht="14.45" hidden="1" x14ac:dyDescent="0.3">
      <c r="B76" s="44" t="str">
        <f t="shared" si="0"/>
        <v>HU2</v>
      </c>
      <c r="C76" s="121" t="s">
        <v>1266</v>
      </c>
      <c r="D76" s="122" t="s">
        <v>426</v>
      </c>
      <c r="E76" s="121">
        <v>2</v>
      </c>
    </row>
    <row r="77" spans="2:5" ht="14.45" hidden="1" x14ac:dyDescent="0.3">
      <c r="B77" s="44" t="str">
        <f t="shared" si="0"/>
        <v>HU3</v>
      </c>
      <c r="C77" s="121" t="s">
        <v>1266</v>
      </c>
      <c r="D77" s="122" t="s">
        <v>426</v>
      </c>
      <c r="E77" s="121">
        <v>3</v>
      </c>
    </row>
  </sheetData>
  <sheetProtection password="CA59" sheet="1" objects="1" scenarios="1"/>
  <mergeCells count="4">
    <mergeCell ref="B10:F10"/>
    <mergeCell ref="B11:F11"/>
    <mergeCell ref="B12:F12"/>
    <mergeCell ref="C23:D23"/>
  </mergeCells>
  <phoneticPr fontId="3" type="noConversion"/>
  <dataValidations count="2">
    <dataValidation type="list" allowBlank="1" showInputMessage="1" showErrorMessage="1" sqref="E17">
      <formula1>$K$15:$K$19</formula1>
    </dataValidation>
    <dataValidation type="date" allowBlank="1" showInputMessage="1" showErrorMessage="1" sqref="C28">
      <formula1>1</formula1>
      <formula2>219148</formula2>
    </dataValidation>
  </dataValidations>
  <printOptions horizontalCentered="1"/>
  <pageMargins left="0.39370078740157483" right="0.23622047244094491" top="0.45" bottom="0.43" header="0.32" footer="0.24"/>
  <pageSetup paperSize="9" scale="85" orientation="landscape" horizontalDpi="300" verticalDpi="300" r:id="rId1"/>
  <headerFooter alignWithMargins="0">
    <oddFooter>&amp;RPage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indexed="44"/>
  </sheetPr>
  <dimension ref="A2:Z27"/>
  <sheetViews>
    <sheetView showGridLines="0" topLeftCell="B16" zoomScaleNormal="100" workbookViewId="0">
      <selection activeCell="C23" sqref="C23"/>
    </sheetView>
  </sheetViews>
  <sheetFormatPr defaultColWidth="9.140625" defaultRowHeight="15" x14ac:dyDescent="0.25"/>
  <cols>
    <col min="1" max="1" width="2.7109375" style="44" customWidth="1"/>
    <col min="2" max="2" width="15.85546875" style="44" customWidth="1"/>
    <col min="3" max="3" width="128.5703125" style="44" customWidth="1"/>
    <col min="4" max="4" width="13.42578125" style="44" customWidth="1"/>
    <col min="5" max="5" width="2" style="44" customWidth="1"/>
    <col min="6" max="10" width="9.140625" style="44"/>
    <col min="11" max="26" width="9.140625" style="44" hidden="1" customWidth="1"/>
    <col min="27" max="16384" width="9.140625" style="44"/>
  </cols>
  <sheetData>
    <row r="2" spans="1:7" ht="14.45" x14ac:dyDescent="0.3">
      <c r="D2" s="62"/>
      <c r="E2" s="62"/>
    </row>
    <row r="3" spans="1:7" ht="14.45" x14ac:dyDescent="0.3">
      <c r="D3" s="62"/>
      <c r="E3" s="62"/>
    </row>
    <row r="4" spans="1:7" ht="14.45" x14ac:dyDescent="0.3">
      <c r="D4" s="62"/>
      <c r="E4" s="62"/>
    </row>
    <row r="5" spans="1:7" ht="14.45" x14ac:dyDescent="0.3">
      <c r="D5" s="62"/>
      <c r="E5" s="62"/>
    </row>
    <row r="6" spans="1:7" ht="14.45" x14ac:dyDescent="0.3">
      <c r="B6" s="62"/>
      <c r="C6" s="62"/>
      <c r="D6" s="62"/>
      <c r="E6" s="62"/>
    </row>
    <row r="7" spans="1:7" ht="14.45" x14ac:dyDescent="0.3">
      <c r="B7" s="62" t="str">
        <f>"Project:  "&amp;BasicData!$E$13</f>
        <v>Project:  2223 - Promoting Integrated Ecosystem and Natural Resource Management in Honduras</v>
      </c>
      <c r="C7" s="62"/>
      <c r="D7" s="62"/>
      <c r="E7" s="62"/>
    </row>
    <row r="8" spans="1:7" ht="14.45" hidden="1" x14ac:dyDescent="0.3">
      <c r="B8" s="62"/>
      <c r="C8" s="62"/>
      <c r="D8" s="62"/>
      <c r="E8" s="62"/>
    </row>
    <row r="9" spans="1:7" ht="14.45" hidden="1" x14ac:dyDescent="0.3">
      <c r="B9" s="62"/>
      <c r="C9" s="62"/>
      <c r="D9" s="62"/>
      <c r="E9" s="62"/>
    </row>
    <row r="10" spans="1:7" s="160" customFormat="1" ht="21" x14ac:dyDescent="0.4">
      <c r="A10" s="44"/>
      <c r="B10" s="244" t="s">
        <v>924</v>
      </c>
      <c r="C10" s="244"/>
      <c r="D10" s="244"/>
      <c r="E10" s="244"/>
    </row>
    <row r="11" spans="1:7" s="58" customFormat="1" ht="14.45" x14ac:dyDescent="0.3">
      <c r="A11" s="160"/>
      <c r="B11" s="245" t="s">
        <v>26</v>
      </c>
      <c r="C11" s="245"/>
      <c r="D11" s="245"/>
      <c r="E11" s="245"/>
    </row>
    <row r="12" spans="1:7" s="58" customFormat="1" ht="14.45" x14ac:dyDescent="0.3">
      <c r="A12" s="160"/>
      <c r="B12" s="70"/>
      <c r="C12" s="70"/>
      <c r="D12" s="70"/>
      <c r="E12" s="70"/>
    </row>
    <row r="13" spans="1:7" ht="28.9" x14ac:dyDescent="0.3">
      <c r="A13" s="58"/>
      <c r="B13" s="56"/>
      <c r="C13" s="88" t="s">
        <v>5</v>
      </c>
      <c r="D13" s="62"/>
      <c r="E13" s="62"/>
      <c r="G13" s="109"/>
    </row>
    <row r="14" spans="1:7" ht="198.75" customHeight="1" x14ac:dyDescent="0.25">
      <c r="B14" s="62"/>
      <c r="C14" s="192" t="s">
        <v>1427</v>
      </c>
      <c r="D14" s="62"/>
      <c r="E14" s="62"/>
      <c r="G14" s="109"/>
    </row>
    <row r="15" spans="1:7" x14ac:dyDescent="0.25">
      <c r="B15" s="62"/>
      <c r="C15" s="62"/>
      <c r="D15" s="62"/>
      <c r="E15" s="62"/>
    </row>
    <row r="16" spans="1:7" x14ac:dyDescent="0.25">
      <c r="B16" s="62"/>
      <c r="C16" s="99" t="s">
        <v>6</v>
      </c>
      <c r="D16" s="62"/>
      <c r="E16" s="62"/>
    </row>
    <row r="17" spans="2:5" ht="200.1" customHeight="1" x14ac:dyDescent="0.25">
      <c r="B17" s="62"/>
      <c r="C17" s="192" t="s">
        <v>1424</v>
      </c>
      <c r="D17" s="62"/>
      <c r="E17" s="62"/>
    </row>
    <row r="18" spans="2:5" x14ac:dyDescent="0.25">
      <c r="B18" s="62"/>
      <c r="C18" s="62"/>
      <c r="D18" s="62"/>
      <c r="E18" s="62"/>
    </row>
    <row r="19" spans="2:5" x14ac:dyDescent="0.25">
      <c r="B19" s="62"/>
      <c r="C19" s="209" t="s">
        <v>465</v>
      </c>
      <c r="D19" s="62"/>
      <c r="E19" s="62"/>
    </row>
    <row r="20" spans="2:5" x14ac:dyDescent="0.25">
      <c r="B20" s="77" t="s">
        <v>414</v>
      </c>
      <c r="C20" s="192" t="s">
        <v>1429</v>
      </c>
      <c r="D20" s="96"/>
      <c r="E20" s="96"/>
    </row>
    <row r="21" spans="2:5" s="112" customFormat="1" x14ac:dyDescent="0.25">
      <c r="B21" s="110" t="s">
        <v>415</v>
      </c>
      <c r="C21" s="189" t="s">
        <v>1428</v>
      </c>
      <c r="D21" s="111"/>
      <c r="E21" s="111"/>
    </row>
    <row r="22" spans="2:5" x14ac:dyDescent="0.25">
      <c r="B22" s="77" t="s">
        <v>776</v>
      </c>
      <c r="C22" s="190">
        <v>40745</v>
      </c>
      <c r="D22" s="62"/>
      <c r="E22" s="62"/>
    </row>
    <row r="23" spans="2:5" x14ac:dyDescent="0.25">
      <c r="B23" s="62"/>
      <c r="C23" s="62"/>
      <c r="D23" s="62"/>
      <c r="E23" s="62"/>
    </row>
    <row r="24" spans="2:5" x14ac:dyDescent="0.25">
      <c r="B24" s="62"/>
      <c r="C24" s="62"/>
      <c r="D24" s="62"/>
      <c r="E24" s="62"/>
    </row>
    <row r="25" spans="2:5" x14ac:dyDescent="0.25">
      <c r="B25" s="62"/>
      <c r="C25" s="62"/>
      <c r="D25" s="62"/>
      <c r="E25" s="62"/>
    </row>
    <row r="26" spans="2:5" x14ac:dyDescent="0.25">
      <c r="B26" s="62"/>
      <c r="C26" s="62"/>
      <c r="D26" s="62"/>
      <c r="E26" s="62"/>
    </row>
    <row r="27" spans="2:5" x14ac:dyDescent="0.25">
      <c r="B27" s="62"/>
      <c r="C27" s="62"/>
      <c r="D27" s="62"/>
      <c r="E27" s="62"/>
    </row>
  </sheetData>
  <sheetProtection password="CA59" sheet="1" objects="1" scenarios="1"/>
  <mergeCells count="2">
    <mergeCell ref="B10:E10"/>
    <mergeCell ref="B11:E11"/>
  </mergeCells>
  <phoneticPr fontId="3" type="noConversion"/>
  <dataValidations count="1">
    <dataValidation type="date" allowBlank="1" showInputMessage="1" showErrorMessage="1" sqref="C22">
      <formula1>1</formula1>
      <formula2>219148</formula2>
    </dataValidation>
  </dataValidations>
  <printOptions horizontalCentered="1"/>
  <pageMargins left="0.31496062992125984" right="0.35433070866141736" top="0.98425196850393704" bottom="0.79" header="0.51181102362204722" footer="0.51181102362204722"/>
  <pageSetup paperSize="9" scale="90" orientation="landscape" horizontalDpi="300" verticalDpi="300" r:id="rId1"/>
  <headerFooter alignWithMargins="0">
    <oddFooter>&amp;RPage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44"/>
  </sheetPr>
  <dimension ref="A2:Z640"/>
  <sheetViews>
    <sheetView showGridLines="0" topLeftCell="F1" zoomScale="90" zoomScaleNormal="90" workbookViewId="0">
      <pane ySplit="15" topLeftCell="A58" activePane="bottomLeft" state="frozen"/>
      <selection activeCell="C14" sqref="C14"/>
      <selection pane="bottomLeft" activeCell="I69" sqref="I69"/>
    </sheetView>
  </sheetViews>
  <sheetFormatPr defaultColWidth="9.140625" defaultRowHeight="15" x14ac:dyDescent="0.25"/>
  <cols>
    <col min="1" max="1" width="2.7109375" style="44" customWidth="1"/>
    <col min="2" max="2" width="13.28515625" style="44" customWidth="1"/>
    <col min="3" max="4" width="55.7109375" style="44" customWidth="1"/>
    <col min="5" max="6" width="33.7109375" style="44" customWidth="1"/>
    <col min="7" max="9" width="55.7109375" style="44" customWidth="1"/>
    <col min="10" max="10" width="3.28515625" style="44" customWidth="1"/>
    <col min="11" max="26" width="9.140625" style="44" hidden="1" customWidth="1"/>
    <col min="27" max="16384" width="9.140625" style="44"/>
  </cols>
  <sheetData>
    <row r="2" spans="1:10" ht="14.45" x14ac:dyDescent="0.3">
      <c r="E2" s="62"/>
      <c r="F2" s="62"/>
      <c r="G2" s="62"/>
      <c r="H2" s="62"/>
      <c r="I2" s="62"/>
      <c r="J2" s="62"/>
    </row>
    <row r="3" spans="1:10" ht="14.45" x14ac:dyDescent="0.3">
      <c r="E3" s="62"/>
      <c r="F3" s="62"/>
      <c r="G3" s="62"/>
      <c r="H3" s="62"/>
      <c r="I3" s="62"/>
      <c r="J3" s="62"/>
    </row>
    <row r="4" spans="1:10" ht="14.45" x14ac:dyDescent="0.3">
      <c r="E4" s="62"/>
      <c r="F4" s="62"/>
      <c r="G4" s="62"/>
      <c r="H4" s="62"/>
      <c r="I4" s="62"/>
      <c r="J4" s="62"/>
    </row>
    <row r="5" spans="1:10" ht="14.45" x14ac:dyDescent="0.3">
      <c r="E5" s="62"/>
      <c r="F5" s="62"/>
      <c r="G5" s="62"/>
      <c r="H5" s="62"/>
      <c r="I5" s="62"/>
      <c r="J5" s="62"/>
    </row>
    <row r="6" spans="1:10" ht="14.45" x14ac:dyDescent="0.3">
      <c r="B6" s="62"/>
      <c r="C6" s="62"/>
      <c r="D6" s="62"/>
      <c r="E6" s="62"/>
      <c r="F6" s="62"/>
      <c r="G6" s="62"/>
      <c r="H6" s="62"/>
      <c r="I6" s="62"/>
      <c r="J6" s="62"/>
    </row>
    <row r="7" spans="1:10" ht="14.45" x14ac:dyDescent="0.3">
      <c r="B7" s="62" t="str">
        <f>"Project:  "&amp;BasicData!$E$13</f>
        <v>Project:  2223 - Promoting Integrated Ecosystem and Natural Resource Management in Honduras</v>
      </c>
      <c r="C7" s="62"/>
      <c r="D7" s="62"/>
      <c r="E7" s="62"/>
      <c r="F7" s="62"/>
      <c r="G7" s="62"/>
      <c r="H7" s="62"/>
      <c r="I7" s="62"/>
      <c r="J7" s="62"/>
    </row>
    <row r="8" spans="1:10" ht="14.45" hidden="1" x14ac:dyDescent="0.3">
      <c r="B8" s="62"/>
      <c r="C8" s="107" t="e">
        <f>#REF!</f>
        <v>#REF!</v>
      </c>
      <c r="D8" s="107" t="e">
        <f>#REF!</f>
        <v>#REF!</v>
      </c>
      <c r="E8" s="107" t="e">
        <f>#REF!</f>
        <v>#REF!</v>
      </c>
      <c r="F8" s="107" t="e">
        <f>#REF!</f>
        <v>#REF!</v>
      </c>
      <c r="G8" s="107" t="e">
        <f>#REF!</f>
        <v>#REF!</v>
      </c>
      <c r="H8" s="107"/>
      <c r="I8" s="107"/>
      <c r="J8" s="62"/>
    </row>
    <row r="9" spans="1:10" ht="14.45" hidden="1" x14ac:dyDescent="0.3">
      <c r="B9" s="62"/>
      <c r="C9" s="107" t="e">
        <f>#REF!</f>
        <v>#REF!</v>
      </c>
      <c r="D9" s="107" t="e">
        <f>#REF!</f>
        <v>#REF!</v>
      </c>
      <c r="E9" s="107" t="e">
        <f>#REF!</f>
        <v>#REF!</v>
      </c>
      <c r="F9" s="107" t="e">
        <f>#REF!</f>
        <v>#REF!</v>
      </c>
      <c r="G9" s="107" t="e">
        <f>#REF!</f>
        <v>#REF!</v>
      </c>
      <c r="H9" s="107"/>
      <c r="I9" s="107"/>
      <c r="J9" s="62"/>
    </row>
    <row r="10" spans="1:10" s="160" customFormat="1" ht="21" x14ac:dyDescent="0.4">
      <c r="A10" s="44"/>
      <c r="B10" s="244" t="s">
        <v>1278</v>
      </c>
      <c r="C10" s="244"/>
      <c r="D10" s="244"/>
      <c r="E10" s="244"/>
      <c r="F10" s="161"/>
      <c r="G10" s="161"/>
      <c r="H10" s="161"/>
      <c r="I10" s="161"/>
      <c r="J10" s="161"/>
    </row>
    <row r="11" spans="1:10" ht="33" customHeight="1" x14ac:dyDescent="0.25">
      <c r="A11" s="160"/>
      <c r="B11" s="248" t="s">
        <v>477</v>
      </c>
      <c r="C11" s="248"/>
      <c r="D11" s="248"/>
      <c r="E11" s="248"/>
      <c r="F11" s="62"/>
      <c r="G11" s="62"/>
      <c r="H11" s="62"/>
      <c r="I11" s="62"/>
      <c r="J11" s="62"/>
    </row>
    <row r="12" spans="1:10" ht="14.45" x14ac:dyDescent="0.3">
      <c r="B12" s="245" t="s">
        <v>476</v>
      </c>
      <c r="C12" s="245"/>
      <c r="D12" s="245"/>
      <c r="E12" s="245"/>
      <c r="F12" s="62"/>
      <c r="G12" s="62"/>
      <c r="H12" s="62"/>
      <c r="I12" s="62"/>
      <c r="J12" s="62"/>
    </row>
    <row r="13" spans="1:10" ht="14.45" x14ac:dyDescent="0.3">
      <c r="B13" s="245" t="s">
        <v>26</v>
      </c>
      <c r="C13" s="245"/>
      <c r="D13" s="245"/>
      <c r="E13" s="245"/>
      <c r="F13" s="62"/>
      <c r="G13" s="62"/>
      <c r="H13" s="62"/>
      <c r="I13" s="62"/>
      <c r="J13" s="62"/>
    </row>
    <row r="14" spans="1:10" ht="14.45" x14ac:dyDescent="0.3">
      <c r="B14" s="70"/>
      <c r="C14" s="70"/>
      <c r="D14" s="70"/>
      <c r="E14" s="70"/>
      <c r="F14" s="62"/>
      <c r="G14" s="62"/>
      <c r="H14" s="62"/>
      <c r="I14" s="62"/>
      <c r="J14" s="62"/>
    </row>
    <row r="15" spans="1:10" ht="14.45" x14ac:dyDescent="0.3">
      <c r="B15" s="62"/>
      <c r="C15" s="99" t="s">
        <v>921</v>
      </c>
      <c r="D15" s="99" t="s">
        <v>436</v>
      </c>
      <c r="E15" s="99" t="s">
        <v>479</v>
      </c>
      <c r="F15" s="99" t="s">
        <v>437</v>
      </c>
      <c r="G15" s="99" t="s">
        <v>438</v>
      </c>
      <c r="H15" s="99" t="s">
        <v>1279</v>
      </c>
      <c r="I15" s="99" t="s">
        <v>478</v>
      </c>
      <c r="J15" s="62"/>
    </row>
    <row r="16" spans="1:10" ht="270" x14ac:dyDescent="0.25">
      <c r="B16" s="95" t="s">
        <v>484</v>
      </c>
      <c r="C16" s="215" t="s">
        <v>1365</v>
      </c>
      <c r="D16" s="215" t="s">
        <v>1340</v>
      </c>
      <c r="E16" s="197">
        <v>0</v>
      </c>
      <c r="F16" s="215" t="s">
        <v>1341</v>
      </c>
      <c r="G16" s="91" t="s">
        <v>271</v>
      </c>
      <c r="H16" s="91" t="s">
        <v>272</v>
      </c>
      <c r="I16" s="192" t="s">
        <v>1372</v>
      </c>
      <c r="J16" s="62"/>
    </row>
    <row r="17" spans="2:10" ht="210" x14ac:dyDescent="0.25">
      <c r="B17" s="95"/>
      <c r="C17" s="101"/>
      <c r="D17" s="215" t="s">
        <v>1343</v>
      </c>
      <c r="E17" s="197">
        <v>0</v>
      </c>
      <c r="F17" s="215" t="s">
        <v>1342</v>
      </c>
      <c r="G17" s="91" t="s">
        <v>275</v>
      </c>
      <c r="H17" s="91" t="s">
        <v>276</v>
      </c>
      <c r="I17" s="192" t="s">
        <v>1373</v>
      </c>
      <c r="J17" s="62"/>
    </row>
    <row r="18" spans="2:10" ht="409.5" x14ac:dyDescent="0.25">
      <c r="B18" s="95"/>
      <c r="C18" s="101"/>
      <c r="D18" s="215" t="s">
        <v>1344</v>
      </c>
      <c r="E18" s="197">
        <v>0</v>
      </c>
      <c r="F18" s="215" t="s">
        <v>1345</v>
      </c>
      <c r="G18" s="91" t="s">
        <v>279</v>
      </c>
      <c r="H18" s="91" t="s">
        <v>280</v>
      </c>
      <c r="I18" s="192" t="s">
        <v>1374</v>
      </c>
      <c r="J18" s="62"/>
    </row>
    <row r="19" spans="2:10" ht="165" x14ac:dyDescent="0.25">
      <c r="B19" s="95"/>
      <c r="C19" s="101"/>
      <c r="D19" s="215" t="s">
        <v>1346</v>
      </c>
      <c r="E19" s="197">
        <v>0</v>
      </c>
      <c r="F19" s="215" t="s">
        <v>1347</v>
      </c>
      <c r="G19" s="91" t="s">
        <v>283</v>
      </c>
      <c r="H19" s="91" t="s">
        <v>284</v>
      </c>
      <c r="I19" s="192" t="s">
        <v>1375</v>
      </c>
      <c r="J19" s="62"/>
    </row>
    <row r="20" spans="2:10" ht="270" x14ac:dyDescent="0.25">
      <c r="B20" s="95"/>
      <c r="C20" s="101" t="s">
        <v>268</v>
      </c>
      <c r="D20" s="197" t="s">
        <v>269</v>
      </c>
      <c r="E20" s="197">
        <v>0</v>
      </c>
      <c r="F20" s="197" t="s">
        <v>270</v>
      </c>
      <c r="G20" s="91" t="s">
        <v>271</v>
      </c>
      <c r="H20" s="91" t="s">
        <v>272</v>
      </c>
      <c r="I20" s="92"/>
      <c r="J20" s="62"/>
    </row>
    <row r="21" spans="2:10" ht="210" x14ac:dyDescent="0.25">
      <c r="B21" s="95"/>
      <c r="C21" s="101"/>
      <c r="D21" s="197" t="s">
        <v>273</v>
      </c>
      <c r="E21" s="197">
        <v>0</v>
      </c>
      <c r="F21" s="197" t="s">
        <v>274</v>
      </c>
      <c r="G21" s="91" t="s">
        <v>275</v>
      </c>
      <c r="H21" s="91" t="s">
        <v>276</v>
      </c>
      <c r="I21" s="92"/>
      <c r="J21" s="62"/>
    </row>
    <row r="22" spans="2:10" ht="409.5" x14ac:dyDescent="0.25">
      <c r="B22" s="95"/>
      <c r="C22" s="101"/>
      <c r="D22" s="197" t="s">
        <v>277</v>
      </c>
      <c r="E22" s="197">
        <v>0</v>
      </c>
      <c r="F22" s="197" t="s">
        <v>278</v>
      </c>
      <c r="G22" s="91" t="s">
        <v>279</v>
      </c>
      <c r="H22" s="91" t="s">
        <v>280</v>
      </c>
      <c r="I22" s="92"/>
      <c r="J22" s="62"/>
    </row>
    <row r="23" spans="2:10" ht="150" x14ac:dyDescent="0.25">
      <c r="B23" s="95"/>
      <c r="C23" s="101"/>
      <c r="D23" s="197" t="s">
        <v>281</v>
      </c>
      <c r="E23" s="197">
        <v>0</v>
      </c>
      <c r="F23" s="197" t="s">
        <v>282</v>
      </c>
      <c r="G23" s="91" t="s">
        <v>283</v>
      </c>
      <c r="H23" s="91" t="s">
        <v>284</v>
      </c>
      <c r="I23" s="92"/>
      <c r="J23" s="62"/>
    </row>
    <row r="24" spans="2:10" ht="270" x14ac:dyDescent="0.25">
      <c r="B24" s="95"/>
      <c r="C24" s="101" t="s">
        <v>268</v>
      </c>
      <c r="D24" s="197" t="s">
        <v>269</v>
      </c>
      <c r="E24" s="197">
        <v>0</v>
      </c>
      <c r="F24" s="197" t="s">
        <v>270</v>
      </c>
      <c r="G24" s="91" t="s">
        <v>271</v>
      </c>
      <c r="H24" s="91" t="s">
        <v>272</v>
      </c>
      <c r="I24" s="92"/>
      <c r="J24" s="62"/>
    </row>
    <row r="25" spans="2:10" ht="210" x14ac:dyDescent="0.25">
      <c r="B25" s="95"/>
      <c r="C25" s="101"/>
      <c r="D25" s="197" t="s">
        <v>273</v>
      </c>
      <c r="E25" s="197">
        <v>0</v>
      </c>
      <c r="F25" s="197" t="s">
        <v>274</v>
      </c>
      <c r="G25" s="91" t="s">
        <v>275</v>
      </c>
      <c r="H25" s="91" t="s">
        <v>276</v>
      </c>
      <c r="I25" s="92"/>
      <c r="J25" s="62"/>
    </row>
    <row r="26" spans="2:10" ht="409.5" x14ac:dyDescent="0.25">
      <c r="B26" s="95"/>
      <c r="C26" s="101"/>
      <c r="D26" s="197" t="s">
        <v>277</v>
      </c>
      <c r="E26" s="197">
        <v>0</v>
      </c>
      <c r="F26" s="197" t="s">
        <v>278</v>
      </c>
      <c r="G26" s="91" t="s">
        <v>279</v>
      </c>
      <c r="H26" s="91" t="s">
        <v>280</v>
      </c>
      <c r="I26" s="92"/>
      <c r="J26" s="62"/>
    </row>
    <row r="27" spans="2:10" ht="150" x14ac:dyDescent="0.25">
      <c r="B27" s="95"/>
      <c r="C27" s="101"/>
      <c r="D27" s="197" t="s">
        <v>281</v>
      </c>
      <c r="E27" s="197">
        <v>0</v>
      </c>
      <c r="F27" s="197" t="s">
        <v>282</v>
      </c>
      <c r="G27" s="91" t="s">
        <v>283</v>
      </c>
      <c r="H27" s="91" t="s">
        <v>284</v>
      </c>
      <c r="I27" s="92"/>
      <c r="J27" s="62"/>
    </row>
    <row r="28" spans="2:10" ht="270" x14ac:dyDescent="0.25">
      <c r="B28" s="95"/>
      <c r="C28" s="101" t="s">
        <v>268</v>
      </c>
      <c r="D28" s="215" t="s">
        <v>269</v>
      </c>
      <c r="E28" s="197">
        <v>0</v>
      </c>
      <c r="F28" s="197" t="s">
        <v>270</v>
      </c>
      <c r="G28" s="91" t="s">
        <v>271</v>
      </c>
      <c r="H28" s="91" t="s">
        <v>272</v>
      </c>
      <c r="I28" s="92"/>
      <c r="J28" s="62"/>
    </row>
    <row r="29" spans="2:10" ht="210" x14ac:dyDescent="0.25">
      <c r="B29" s="95"/>
      <c r="C29" s="101"/>
      <c r="D29" s="197" t="s">
        <v>273</v>
      </c>
      <c r="E29" s="197">
        <v>0</v>
      </c>
      <c r="F29" s="197" t="s">
        <v>274</v>
      </c>
      <c r="G29" s="91" t="s">
        <v>275</v>
      </c>
      <c r="H29" s="91" t="s">
        <v>276</v>
      </c>
      <c r="I29" s="92"/>
      <c r="J29" s="62"/>
    </row>
    <row r="30" spans="2:10" ht="409.5" x14ac:dyDescent="0.25">
      <c r="B30" s="95"/>
      <c r="C30" s="101"/>
      <c r="D30" s="197" t="s">
        <v>277</v>
      </c>
      <c r="E30" s="197">
        <v>0</v>
      </c>
      <c r="F30" s="197" t="s">
        <v>278</v>
      </c>
      <c r="G30" s="91" t="s">
        <v>279</v>
      </c>
      <c r="H30" s="91" t="s">
        <v>280</v>
      </c>
      <c r="I30" s="92"/>
      <c r="J30" s="62"/>
    </row>
    <row r="31" spans="2:10" ht="150" x14ac:dyDescent="0.25">
      <c r="B31" s="95"/>
      <c r="C31" s="101"/>
      <c r="D31" s="197" t="s">
        <v>281</v>
      </c>
      <c r="E31" s="197">
        <v>0</v>
      </c>
      <c r="F31" s="197" t="s">
        <v>282</v>
      </c>
      <c r="G31" s="91" t="s">
        <v>283</v>
      </c>
      <c r="H31" s="91" t="s">
        <v>284</v>
      </c>
      <c r="I31" s="92"/>
      <c r="J31" s="62"/>
    </row>
    <row r="32" spans="2:10" ht="270" x14ac:dyDescent="0.25">
      <c r="B32" s="95"/>
      <c r="C32" s="101" t="s">
        <v>268</v>
      </c>
      <c r="D32" s="197" t="s">
        <v>269</v>
      </c>
      <c r="E32" s="197">
        <v>0</v>
      </c>
      <c r="F32" s="197" t="s">
        <v>270</v>
      </c>
      <c r="G32" s="91" t="s">
        <v>271</v>
      </c>
      <c r="H32" s="91" t="s">
        <v>272</v>
      </c>
      <c r="I32" s="92"/>
      <c r="J32" s="62"/>
    </row>
    <row r="33" spans="2:10" ht="210" x14ac:dyDescent="0.25">
      <c r="B33" s="95"/>
      <c r="C33" s="101"/>
      <c r="D33" s="197" t="s">
        <v>273</v>
      </c>
      <c r="E33" s="197">
        <v>0</v>
      </c>
      <c r="F33" s="197" t="s">
        <v>274</v>
      </c>
      <c r="G33" s="91" t="s">
        <v>275</v>
      </c>
      <c r="H33" s="91" t="s">
        <v>276</v>
      </c>
      <c r="I33" s="92"/>
      <c r="J33" s="62"/>
    </row>
    <row r="34" spans="2:10" ht="409.5" x14ac:dyDescent="0.25">
      <c r="B34" s="95"/>
      <c r="C34" s="101"/>
      <c r="D34" s="197" t="s">
        <v>277</v>
      </c>
      <c r="E34" s="197">
        <v>0</v>
      </c>
      <c r="F34" s="197" t="s">
        <v>278</v>
      </c>
      <c r="G34" s="91" t="s">
        <v>279</v>
      </c>
      <c r="H34" s="91" t="s">
        <v>280</v>
      </c>
      <c r="I34" s="92"/>
      <c r="J34" s="62"/>
    </row>
    <row r="35" spans="2:10" ht="150" x14ac:dyDescent="0.25">
      <c r="B35" s="95"/>
      <c r="C35" s="101"/>
      <c r="D35" s="197" t="s">
        <v>281</v>
      </c>
      <c r="E35" s="197">
        <v>0</v>
      </c>
      <c r="F35" s="197" t="s">
        <v>282</v>
      </c>
      <c r="G35" s="91" t="s">
        <v>283</v>
      </c>
      <c r="H35" s="91" t="s">
        <v>284</v>
      </c>
      <c r="I35" s="92"/>
      <c r="J35" s="62"/>
    </row>
    <row r="36" spans="2:10" x14ac:dyDescent="0.25">
      <c r="B36" s="95"/>
      <c r="C36" s="101"/>
      <c r="D36" s="197"/>
      <c r="E36" s="197"/>
      <c r="F36" s="197"/>
      <c r="G36" s="91"/>
      <c r="H36" s="91"/>
      <c r="I36" s="92"/>
      <c r="J36" s="62"/>
    </row>
    <row r="37" spans="2:10" ht="135" x14ac:dyDescent="0.25">
      <c r="B37" s="95" t="s">
        <v>431</v>
      </c>
      <c r="C37" s="215" t="s">
        <v>1364</v>
      </c>
      <c r="D37" s="215" t="s">
        <v>1348</v>
      </c>
      <c r="E37" s="197">
        <v>0</v>
      </c>
      <c r="F37" s="215" t="s">
        <v>1349</v>
      </c>
      <c r="G37" s="91"/>
      <c r="H37" s="91"/>
      <c r="I37" s="192" t="s">
        <v>1376</v>
      </c>
      <c r="J37" s="62"/>
    </row>
    <row r="38" spans="2:10" ht="105" x14ac:dyDescent="0.25">
      <c r="B38" s="95"/>
      <c r="C38" s="101"/>
      <c r="D38" s="215" t="s">
        <v>1350</v>
      </c>
      <c r="E38" s="197">
        <v>0</v>
      </c>
      <c r="F38" s="215" t="s">
        <v>1351</v>
      </c>
      <c r="G38" s="91"/>
      <c r="H38" s="91"/>
      <c r="I38" s="192" t="s">
        <v>1421</v>
      </c>
      <c r="J38" s="62"/>
    </row>
    <row r="39" spans="2:10" ht="135" x14ac:dyDescent="0.25">
      <c r="B39" s="95"/>
      <c r="C39" s="101"/>
      <c r="D39" s="215" t="s">
        <v>1352</v>
      </c>
      <c r="E39" s="216">
        <v>0.6</v>
      </c>
      <c r="F39" s="215" t="s">
        <v>1353</v>
      </c>
      <c r="G39" s="91"/>
      <c r="H39" s="91"/>
      <c r="I39" s="192" t="s">
        <v>1377</v>
      </c>
      <c r="J39" s="62"/>
    </row>
    <row r="40" spans="2:10" ht="165" x14ac:dyDescent="0.25">
      <c r="B40" s="95"/>
      <c r="C40" s="101"/>
      <c r="D40" s="215" t="s">
        <v>1354</v>
      </c>
      <c r="E40" s="216">
        <v>0.1</v>
      </c>
      <c r="F40" s="215" t="s">
        <v>1355</v>
      </c>
      <c r="G40" s="91"/>
      <c r="H40" s="91"/>
      <c r="I40" s="192" t="s">
        <v>1378</v>
      </c>
      <c r="J40" s="62"/>
    </row>
    <row r="41" spans="2:10" x14ac:dyDescent="0.25">
      <c r="B41" s="95"/>
      <c r="C41" s="101"/>
      <c r="D41" s="197"/>
      <c r="E41" s="197"/>
      <c r="F41" s="197"/>
      <c r="G41" s="91"/>
      <c r="H41" s="91"/>
      <c r="I41" s="92"/>
      <c r="J41" s="62"/>
    </row>
    <row r="42" spans="2:10" x14ac:dyDescent="0.25">
      <c r="B42" s="95"/>
      <c r="C42" s="101"/>
      <c r="D42" s="197"/>
      <c r="E42" s="197"/>
      <c r="F42" s="197"/>
      <c r="G42" s="91"/>
      <c r="H42" s="91"/>
      <c r="I42" s="92"/>
      <c r="J42" s="62"/>
    </row>
    <row r="43" spans="2:10" x14ac:dyDescent="0.25">
      <c r="B43" s="95"/>
      <c r="C43" s="101"/>
      <c r="D43" s="197"/>
      <c r="E43" s="197"/>
      <c r="F43" s="197"/>
      <c r="G43" s="91"/>
      <c r="H43" s="91"/>
      <c r="I43" s="92"/>
      <c r="J43" s="62"/>
    </row>
    <row r="44" spans="2:10" x14ac:dyDescent="0.25">
      <c r="B44" s="95"/>
      <c r="C44" s="101"/>
      <c r="D44" s="197"/>
      <c r="E44" s="197"/>
      <c r="F44" s="197"/>
      <c r="G44" s="91"/>
      <c r="H44" s="91"/>
      <c r="I44" s="92"/>
      <c r="J44" s="62"/>
    </row>
    <row r="45" spans="2:10" x14ac:dyDescent="0.25">
      <c r="B45" s="95"/>
      <c r="C45" s="101"/>
      <c r="D45" s="197"/>
      <c r="E45" s="197"/>
      <c r="F45" s="197"/>
      <c r="G45" s="91"/>
      <c r="H45" s="91"/>
      <c r="I45" s="92"/>
      <c r="J45" s="62"/>
    </row>
    <row r="46" spans="2:10" x14ac:dyDescent="0.25">
      <c r="B46" s="95"/>
      <c r="C46" s="101"/>
      <c r="D46" s="197"/>
      <c r="E46" s="197"/>
      <c r="F46" s="197"/>
      <c r="G46" s="91"/>
      <c r="H46" s="91"/>
      <c r="I46" s="92"/>
      <c r="J46" s="62"/>
    </row>
    <row r="47" spans="2:10" x14ac:dyDescent="0.25">
      <c r="B47" s="95"/>
      <c r="C47" s="101"/>
      <c r="D47" s="197"/>
      <c r="E47" s="197"/>
      <c r="F47" s="197"/>
      <c r="G47" s="91"/>
      <c r="H47" s="91"/>
      <c r="I47" s="92"/>
      <c r="J47" s="62"/>
    </row>
    <row r="48" spans="2:10" x14ac:dyDescent="0.25">
      <c r="B48" s="95"/>
      <c r="C48" s="101"/>
      <c r="D48" s="197"/>
      <c r="E48" s="197"/>
      <c r="F48" s="197"/>
      <c r="G48" s="91"/>
      <c r="H48" s="91"/>
      <c r="I48" s="92"/>
      <c r="J48" s="62"/>
    </row>
    <row r="49" spans="2:10" x14ac:dyDescent="0.25">
      <c r="B49" s="95"/>
      <c r="C49" s="101"/>
      <c r="D49" s="197"/>
      <c r="E49" s="197"/>
      <c r="F49" s="197"/>
      <c r="G49" s="91"/>
      <c r="H49" s="91"/>
      <c r="I49" s="92"/>
      <c r="J49" s="62"/>
    </row>
    <row r="50" spans="2:10" x14ac:dyDescent="0.25">
      <c r="B50" s="95"/>
      <c r="C50" s="101"/>
      <c r="D50" s="197"/>
      <c r="E50" s="197"/>
      <c r="F50" s="197"/>
      <c r="G50" s="91"/>
      <c r="H50" s="91"/>
      <c r="I50" s="92"/>
      <c r="J50" s="62"/>
    </row>
    <row r="51" spans="2:10" x14ac:dyDescent="0.25">
      <c r="B51" s="95"/>
      <c r="C51" s="101"/>
      <c r="D51" s="197"/>
      <c r="E51" s="197"/>
      <c r="F51" s="197"/>
      <c r="G51" s="91"/>
      <c r="H51" s="91"/>
      <c r="I51" s="92"/>
      <c r="J51" s="62"/>
    </row>
    <row r="52" spans="2:10" ht="90" x14ac:dyDescent="0.25">
      <c r="B52" s="95" t="s">
        <v>432</v>
      </c>
      <c r="C52" s="215" t="s">
        <v>1366</v>
      </c>
      <c r="D52" s="215" t="s">
        <v>1379</v>
      </c>
      <c r="E52" s="215" t="s">
        <v>1381</v>
      </c>
      <c r="F52" s="215" t="s">
        <v>1380</v>
      </c>
      <c r="G52" s="91"/>
      <c r="H52" s="91"/>
      <c r="I52" s="192" t="s">
        <v>1390</v>
      </c>
      <c r="J52" s="62"/>
    </row>
    <row r="53" spans="2:10" ht="135" x14ac:dyDescent="0.25">
      <c r="B53" s="95"/>
      <c r="C53" s="101"/>
      <c r="D53" s="215" t="s">
        <v>1382</v>
      </c>
      <c r="E53" s="215" t="s">
        <v>1384</v>
      </c>
      <c r="F53" s="215" t="s">
        <v>1383</v>
      </c>
      <c r="G53" s="91"/>
      <c r="H53" s="91"/>
      <c r="I53" s="192" t="s">
        <v>1391</v>
      </c>
      <c r="J53" s="62"/>
    </row>
    <row r="54" spans="2:10" ht="135" x14ac:dyDescent="0.25">
      <c r="B54" s="95"/>
      <c r="C54" s="101"/>
      <c r="D54" s="215" t="s">
        <v>1385</v>
      </c>
      <c r="E54" s="217" t="s">
        <v>1387</v>
      </c>
      <c r="F54" s="215" t="s">
        <v>1386</v>
      </c>
      <c r="G54" s="91"/>
      <c r="H54" s="91"/>
      <c r="I54" s="192" t="s">
        <v>1422</v>
      </c>
      <c r="J54" s="62"/>
    </row>
    <row r="55" spans="2:10" ht="150" x14ac:dyDescent="0.25">
      <c r="B55" s="95"/>
      <c r="C55" s="101"/>
      <c r="D55" s="215" t="s">
        <v>1388</v>
      </c>
      <c r="E55" s="197">
        <v>0</v>
      </c>
      <c r="F55" s="215" t="s">
        <v>1389</v>
      </c>
      <c r="G55" s="91"/>
      <c r="H55" s="91"/>
      <c r="I55" s="192" t="s">
        <v>1392</v>
      </c>
      <c r="J55" s="62"/>
    </row>
    <row r="56" spans="2:10" ht="75" x14ac:dyDescent="0.25">
      <c r="B56" s="95"/>
      <c r="C56" s="101"/>
      <c r="D56" s="215" t="s">
        <v>1357</v>
      </c>
      <c r="E56" s="197">
        <v>0</v>
      </c>
      <c r="F56" s="215" t="s">
        <v>1356</v>
      </c>
      <c r="G56" s="91"/>
      <c r="H56" s="91"/>
      <c r="I56" s="192" t="s">
        <v>1393</v>
      </c>
      <c r="J56" s="62"/>
    </row>
    <row r="57" spans="2:10" ht="105" x14ac:dyDescent="0.25">
      <c r="B57" s="95"/>
      <c r="C57" s="101"/>
      <c r="D57" s="215" t="s">
        <v>1359</v>
      </c>
      <c r="E57" s="197">
        <v>0</v>
      </c>
      <c r="F57" s="215" t="s">
        <v>1358</v>
      </c>
      <c r="G57" s="91"/>
      <c r="H57" s="91"/>
      <c r="I57" s="192" t="s">
        <v>1394</v>
      </c>
      <c r="J57" s="62"/>
    </row>
    <row r="58" spans="2:10" ht="135" x14ac:dyDescent="0.25">
      <c r="B58" s="95"/>
      <c r="C58" s="101"/>
      <c r="D58" s="215" t="s">
        <v>1360</v>
      </c>
      <c r="E58" s="197">
        <v>0</v>
      </c>
      <c r="F58" s="215" t="s">
        <v>1361</v>
      </c>
      <c r="G58" s="91"/>
      <c r="H58" s="91"/>
      <c r="I58" s="192" t="s">
        <v>1395</v>
      </c>
      <c r="J58" s="62"/>
    </row>
    <row r="59" spans="2:10" ht="90" x14ac:dyDescent="0.25">
      <c r="B59" s="95"/>
      <c r="C59" s="101"/>
      <c r="D59" s="215" t="s">
        <v>1362</v>
      </c>
      <c r="E59" s="197">
        <v>0</v>
      </c>
      <c r="F59" s="215" t="s">
        <v>1363</v>
      </c>
      <c r="G59" s="91"/>
      <c r="H59" s="91"/>
      <c r="I59" s="192" t="s">
        <v>1396</v>
      </c>
      <c r="J59" s="62"/>
    </row>
    <row r="60" spans="2:10" x14ac:dyDescent="0.25">
      <c r="B60" s="95"/>
      <c r="C60" s="101"/>
      <c r="D60" s="197"/>
      <c r="E60" s="197"/>
      <c r="F60" s="197"/>
      <c r="G60" s="91"/>
      <c r="H60" s="91"/>
      <c r="I60" s="92"/>
      <c r="J60" s="62"/>
    </row>
    <row r="61" spans="2:10" x14ac:dyDescent="0.25">
      <c r="B61" s="95"/>
      <c r="C61" s="101"/>
      <c r="D61" s="197"/>
      <c r="E61" s="197"/>
      <c r="F61" s="197"/>
      <c r="G61" s="91"/>
      <c r="H61" s="91"/>
      <c r="I61" s="92"/>
      <c r="J61" s="62"/>
    </row>
    <row r="62" spans="2:10" x14ac:dyDescent="0.25">
      <c r="B62" s="95"/>
      <c r="C62" s="101"/>
      <c r="D62" s="197"/>
      <c r="E62" s="197"/>
      <c r="F62" s="197"/>
      <c r="G62" s="91"/>
      <c r="H62" s="91"/>
      <c r="I62" s="92"/>
      <c r="J62" s="62"/>
    </row>
    <row r="63" spans="2:10" x14ac:dyDescent="0.25">
      <c r="B63" s="95"/>
      <c r="C63" s="101"/>
      <c r="D63" s="197"/>
      <c r="E63" s="197"/>
      <c r="F63" s="197"/>
      <c r="G63" s="91"/>
      <c r="H63" s="91"/>
      <c r="I63" s="92"/>
      <c r="J63" s="62"/>
    </row>
    <row r="64" spans="2:10" x14ac:dyDescent="0.25">
      <c r="B64" s="95"/>
      <c r="C64" s="101"/>
      <c r="D64" s="197"/>
      <c r="E64" s="197"/>
      <c r="F64" s="197"/>
      <c r="G64" s="91"/>
      <c r="H64" s="91"/>
      <c r="I64" s="92"/>
      <c r="J64" s="62"/>
    </row>
    <row r="65" spans="2:10" x14ac:dyDescent="0.25">
      <c r="B65" s="95"/>
      <c r="C65" s="101"/>
      <c r="D65" s="197"/>
      <c r="E65" s="197"/>
      <c r="F65" s="197"/>
      <c r="G65" s="91"/>
      <c r="H65" s="91"/>
      <c r="I65" s="92"/>
      <c r="J65" s="62"/>
    </row>
    <row r="66" spans="2:10" x14ac:dyDescent="0.25">
      <c r="B66" s="95"/>
      <c r="C66" s="101"/>
      <c r="D66" s="197"/>
      <c r="E66" s="197"/>
      <c r="F66" s="197"/>
      <c r="G66" s="91"/>
      <c r="H66" s="91"/>
      <c r="I66" s="92"/>
      <c r="J66" s="62"/>
    </row>
    <row r="67" spans="2:10" ht="150" x14ac:dyDescent="0.25">
      <c r="B67" s="95" t="s">
        <v>433</v>
      </c>
      <c r="C67" s="215" t="s">
        <v>1367</v>
      </c>
      <c r="D67" s="215" t="s">
        <v>1368</v>
      </c>
      <c r="E67" s="197">
        <v>0</v>
      </c>
      <c r="F67" s="215" t="s">
        <v>1369</v>
      </c>
      <c r="G67" s="91"/>
      <c r="H67" s="91"/>
      <c r="I67" s="192" t="s">
        <v>1397</v>
      </c>
      <c r="J67" s="62"/>
    </row>
    <row r="68" spans="2:10" ht="60" x14ac:dyDescent="0.25">
      <c r="B68" s="95"/>
      <c r="C68" s="101"/>
      <c r="D68" s="215" t="s">
        <v>1370</v>
      </c>
      <c r="E68" s="197">
        <v>0</v>
      </c>
      <c r="F68" s="215" t="s">
        <v>1371</v>
      </c>
      <c r="G68" s="91"/>
      <c r="H68" s="91"/>
      <c r="I68" s="192" t="s">
        <v>1423</v>
      </c>
      <c r="J68" s="62"/>
    </row>
    <row r="69" spans="2:10" x14ac:dyDescent="0.25">
      <c r="B69" s="95"/>
      <c r="C69" s="101"/>
      <c r="D69" s="197"/>
      <c r="E69" s="197"/>
      <c r="F69" s="197"/>
      <c r="G69" s="91"/>
      <c r="H69" s="91"/>
      <c r="I69" s="92"/>
      <c r="J69" s="62"/>
    </row>
    <row r="70" spans="2:10" x14ac:dyDescent="0.25">
      <c r="B70" s="95"/>
      <c r="C70" s="101"/>
      <c r="D70" s="197"/>
      <c r="E70" s="197"/>
      <c r="F70" s="197"/>
      <c r="G70" s="91"/>
      <c r="H70" s="91"/>
      <c r="I70" s="92"/>
      <c r="J70" s="62"/>
    </row>
    <row r="71" spans="2:10" x14ac:dyDescent="0.25">
      <c r="B71" s="95"/>
      <c r="C71" s="101"/>
      <c r="D71" s="197"/>
      <c r="E71" s="197"/>
      <c r="F71" s="197"/>
      <c r="G71" s="91"/>
      <c r="H71" s="91"/>
      <c r="I71" s="92"/>
      <c r="J71" s="62"/>
    </row>
    <row r="72" spans="2:10" x14ac:dyDescent="0.25">
      <c r="B72" s="95"/>
      <c r="C72" s="101"/>
      <c r="D72" s="197"/>
      <c r="E72" s="197"/>
      <c r="F72" s="197"/>
      <c r="G72" s="91"/>
      <c r="H72" s="91"/>
      <c r="I72" s="92"/>
      <c r="J72" s="62"/>
    </row>
    <row r="73" spans="2:10" x14ac:dyDescent="0.25">
      <c r="B73" s="95"/>
      <c r="C73" s="101"/>
      <c r="D73" s="197"/>
      <c r="E73" s="197"/>
      <c r="F73" s="197"/>
      <c r="G73" s="91"/>
      <c r="H73" s="91"/>
      <c r="I73" s="92"/>
      <c r="J73" s="62"/>
    </row>
    <row r="74" spans="2:10" x14ac:dyDescent="0.25">
      <c r="B74" s="95"/>
      <c r="C74" s="101"/>
      <c r="D74" s="197"/>
      <c r="E74" s="197"/>
      <c r="F74" s="197"/>
      <c r="G74" s="91"/>
      <c r="H74" s="91"/>
      <c r="I74" s="92"/>
      <c r="J74" s="62"/>
    </row>
    <row r="75" spans="2:10" x14ac:dyDescent="0.25">
      <c r="B75" s="95"/>
      <c r="C75" s="101"/>
      <c r="D75" s="197"/>
      <c r="E75" s="197"/>
      <c r="F75" s="197"/>
      <c r="G75" s="91"/>
      <c r="H75" s="91"/>
      <c r="I75" s="92"/>
      <c r="J75" s="62"/>
    </row>
    <row r="76" spans="2:10" x14ac:dyDescent="0.25">
      <c r="B76" s="95"/>
      <c r="C76" s="101"/>
      <c r="D76" s="197"/>
      <c r="E76" s="197"/>
      <c r="F76" s="197"/>
      <c r="G76" s="91"/>
      <c r="H76" s="91"/>
      <c r="I76" s="92"/>
      <c r="J76" s="62"/>
    </row>
    <row r="77" spans="2:10" x14ac:dyDescent="0.25">
      <c r="B77" s="95"/>
      <c r="C77" s="101"/>
      <c r="D77" s="197"/>
      <c r="E77" s="197"/>
      <c r="F77" s="197"/>
      <c r="G77" s="91"/>
      <c r="H77" s="91"/>
      <c r="I77" s="92"/>
      <c r="J77" s="62"/>
    </row>
    <row r="78" spans="2:10" x14ac:dyDescent="0.25">
      <c r="B78" s="95"/>
      <c r="C78" s="101"/>
      <c r="D78" s="197"/>
      <c r="E78" s="197"/>
      <c r="F78" s="197"/>
      <c r="G78" s="91"/>
      <c r="H78" s="91"/>
      <c r="I78" s="92"/>
      <c r="J78" s="62"/>
    </row>
    <row r="79" spans="2:10" x14ac:dyDescent="0.25">
      <c r="B79" s="95"/>
      <c r="C79" s="101"/>
      <c r="D79" s="197"/>
      <c r="E79" s="197"/>
      <c r="F79" s="197"/>
      <c r="G79" s="91"/>
      <c r="H79" s="91"/>
      <c r="I79" s="92"/>
      <c r="J79" s="62"/>
    </row>
    <row r="80" spans="2:10" x14ac:dyDescent="0.25">
      <c r="B80" s="95"/>
      <c r="C80" s="101"/>
      <c r="D80" s="197"/>
      <c r="E80" s="197"/>
      <c r="F80" s="197"/>
      <c r="G80" s="91"/>
      <c r="H80" s="91"/>
      <c r="I80" s="92"/>
      <c r="J80" s="62"/>
    </row>
    <row r="81" spans="2:10" x14ac:dyDescent="0.25">
      <c r="B81" s="95"/>
      <c r="C81" s="101"/>
      <c r="D81" s="197"/>
      <c r="E81" s="197"/>
      <c r="F81" s="197"/>
      <c r="G81" s="91"/>
      <c r="H81" s="91"/>
      <c r="I81" s="92"/>
      <c r="J81" s="62"/>
    </row>
    <row r="82" spans="2:10" x14ac:dyDescent="0.25">
      <c r="B82" s="95" t="s">
        <v>434</v>
      </c>
      <c r="C82" s="197"/>
      <c r="D82" s="197"/>
      <c r="E82" s="197"/>
      <c r="F82" s="197"/>
      <c r="G82" s="91"/>
      <c r="H82" s="91"/>
      <c r="I82" s="92"/>
      <c r="J82" s="62"/>
    </row>
    <row r="83" spans="2:10" x14ac:dyDescent="0.25">
      <c r="B83" s="95"/>
      <c r="C83" s="101"/>
      <c r="D83" s="197"/>
      <c r="E83" s="197"/>
      <c r="F83" s="197"/>
      <c r="G83" s="91"/>
      <c r="H83" s="91"/>
      <c r="I83" s="92"/>
      <c r="J83" s="62"/>
    </row>
    <row r="84" spans="2:10" x14ac:dyDescent="0.25">
      <c r="B84" s="95"/>
      <c r="C84" s="101"/>
      <c r="D84" s="197"/>
      <c r="E84" s="197"/>
      <c r="F84" s="197"/>
      <c r="G84" s="91"/>
      <c r="H84" s="91"/>
      <c r="I84" s="92"/>
      <c r="J84" s="62"/>
    </row>
    <row r="85" spans="2:10" x14ac:dyDescent="0.25">
      <c r="B85" s="95"/>
      <c r="C85" s="101"/>
      <c r="D85" s="197"/>
      <c r="E85" s="197"/>
      <c r="F85" s="197"/>
      <c r="G85" s="91"/>
      <c r="H85" s="91"/>
      <c r="I85" s="92"/>
      <c r="J85" s="62"/>
    </row>
    <row r="86" spans="2:10" x14ac:dyDescent="0.25">
      <c r="B86" s="95"/>
      <c r="C86" s="101"/>
      <c r="D86" s="197"/>
      <c r="E86" s="197"/>
      <c r="F86" s="197"/>
      <c r="G86" s="91"/>
      <c r="H86" s="91"/>
      <c r="I86" s="92"/>
      <c r="J86" s="62"/>
    </row>
    <row r="87" spans="2:10" x14ac:dyDescent="0.25">
      <c r="B87" s="95"/>
      <c r="C87" s="101"/>
      <c r="D87" s="197"/>
      <c r="E87" s="197"/>
      <c r="F87" s="197"/>
      <c r="G87" s="91"/>
      <c r="H87" s="91"/>
      <c r="I87" s="92"/>
      <c r="J87" s="62"/>
    </row>
    <row r="88" spans="2:10" x14ac:dyDescent="0.25">
      <c r="B88" s="95"/>
      <c r="C88" s="101"/>
      <c r="D88" s="197"/>
      <c r="E88" s="197"/>
      <c r="F88" s="197"/>
      <c r="G88" s="91"/>
      <c r="H88" s="91"/>
      <c r="I88" s="92"/>
      <c r="J88" s="62"/>
    </row>
    <row r="89" spans="2:10" x14ac:dyDescent="0.25">
      <c r="B89" s="95"/>
      <c r="C89" s="101"/>
      <c r="D89" s="197"/>
      <c r="E89" s="197"/>
      <c r="F89" s="197"/>
      <c r="G89" s="91"/>
      <c r="H89" s="91"/>
      <c r="I89" s="92"/>
      <c r="J89" s="62"/>
    </row>
    <row r="90" spans="2:10" x14ac:dyDescent="0.25">
      <c r="B90" s="95"/>
      <c r="C90" s="101"/>
      <c r="D90" s="197"/>
      <c r="E90" s="197"/>
      <c r="F90" s="197"/>
      <c r="G90" s="91"/>
      <c r="H90" s="91"/>
      <c r="I90" s="92"/>
      <c r="J90" s="62"/>
    </row>
    <row r="91" spans="2:10" x14ac:dyDescent="0.25">
      <c r="B91" s="95"/>
      <c r="C91" s="101"/>
      <c r="D91" s="197"/>
      <c r="E91" s="197"/>
      <c r="F91" s="197"/>
      <c r="G91" s="91"/>
      <c r="H91" s="91"/>
      <c r="I91" s="92"/>
      <c r="J91" s="62"/>
    </row>
    <row r="92" spans="2:10" x14ac:dyDescent="0.25">
      <c r="B92" s="95"/>
      <c r="C92" s="101"/>
      <c r="D92" s="197"/>
      <c r="E92" s="197"/>
      <c r="F92" s="197"/>
      <c r="G92" s="91"/>
      <c r="H92" s="91"/>
      <c r="I92" s="92"/>
      <c r="J92" s="62"/>
    </row>
    <row r="93" spans="2:10" x14ac:dyDescent="0.25">
      <c r="B93" s="95"/>
      <c r="C93" s="101"/>
      <c r="D93" s="197"/>
      <c r="E93" s="197"/>
      <c r="F93" s="197"/>
      <c r="G93" s="91"/>
      <c r="H93" s="91"/>
      <c r="I93" s="92"/>
      <c r="J93" s="62"/>
    </row>
    <row r="94" spans="2:10" x14ac:dyDescent="0.25">
      <c r="B94" s="95"/>
      <c r="C94" s="101"/>
      <c r="D94" s="197"/>
      <c r="E94" s="197"/>
      <c r="F94" s="197"/>
      <c r="G94" s="91"/>
      <c r="H94" s="91"/>
      <c r="I94" s="92"/>
      <c r="J94" s="62"/>
    </row>
    <row r="95" spans="2:10" x14ac:dyDescent="0.25">
      <c r="B95" s="95"/>
      <c r="C95" s="101"/>
      <c r="D95" s="197"/>
      <c r="E95" s="197"/>
      <c r="F95" s="197"/>
      <c r="G95" s="91"/>
      <c r="H95" s="91"/>
      <c r="I95" s="92"/>
      <c r="J95" s="62"/>
    </row>
    <row r="96" spans="2:10" x14ac:dyDescent="0.25">
      <c r="B96" s="95"/>
      <c r="C96" s="101"/>
      <c r="D96" s="197"/>
      <c r="E96" s="197"/>
      <c r="F96" s="197"/>
      <c r="G96" s="91"/>
      <c r="H96" s="91"/>
      <c r="I96" s="92"/>
      <c r="J96" s="62"/>
    </row>
    <row r="97" spans="2:10" x14ac:dyDescent="0.25">
      <c r="B97" s="95" t="s">
        <v>435</v>
      </c>
      <c r="C97" s="197"/>
      <c r="D97" s="197"/>
      <c r="E97" s="197"/>
      <c r="F97" s="197"/>
      <c r="G97" s="91"/>
      <c r="H97" s="91"/>
      <c r="I97" s="92"/>
      <c r="J97" s="62"/>
    </row>
    <row r="98" spans="2:10" x14ac:dyDescent="0.25">
      <c r="B98" s="95"/>
      <c r="C98" s="101"/>
      <c r="D98" s="197"/>
      <c r="E98" s="197"/>
      <c r="F98" s="197"/>
      <c r="G98" s="91"/>
      <c r="H98" s="91"/>
      <c r="I98" s="92"/>
      <c r="J98" s="62"/>
    </row>
    <row r="99" spans="2:10" x14ac:dyDescent="0.25">
      <c r="B99" s="95"/>
      <c r="C99" s="101"/>
      <c r="D99" s="197"/>
      <c r="E99" s="197"/>
      <c r="F99" s="197"/>
      <c r="G99" s="91"/>
      <c r="H99" s="91"/>
      <c r="I99" s="92"/>
      <c r="J99" s="62"/>
    </row>
    <row r="100" spans="2:10" x14ac:dyDescent="0.25">
      <c r="B100" s="95"/>
      <c r="C100" s="101"/>
      <c r="D100" s="197"/>
      <c r="E100" s="197"/>
      <c r="F100" s="197"/>
      <c r="G100" s="91"/>
      <c r="H100" s="91"/>
      <c r="I100" s="92"/>
      <c r="J100" s="62"/>
    </row>
    <row r="101" spans="2:10" x14ac:dyDescent="0.25">
      <c r="B101" s="95"/>
      <c r="C101" s="101"/>
      <c r="D101" s="197"/>
      <c r="E101" s="197"/>
      <c r="F101" s="197"/>
      <c r="G101" s="91"/>
      <c r="H101" s="91"/>
      <c r="I101" s="92"/>
      <c r="J101" s="62"/>
    </row>
    <row r="102" spans="2:10" x14ac:dyDescent="0.25">
      <c r="B102" s="95"/>
      <c r="C102" s="101"/>
      <c r="D102" s="197"/>
      <c r="E102" s="197"/>
      <c r="F102" s="197"/>
      <c r="G102" s="91"/>
      <c r="H102" s="91"/>
      <c r="I102" s="92"/>
      <c r="J102" s="62"/>
    </row>
    <row r="103" spans="2:10" x14ac:dyDescent="0.25">
      <c r="B103" s="95"/>
      <c r="C103" s="101"/>
      <c r="D103" s="197"/>
      <c r="E103" s="197"/>
      <c r="F103" s="197"/>
      <c r="G103" s="91"/>
      <c r="H103" s="91"/>
      <c r="I103" s="92"/>
      <c r="J103" s="62"/>
    </row>
    <row r="104" spans="2:10" x14ac:dyDescent="0.25">
      <c r="B104" s="95"/>
      <c r="C104" s="101"/>
      <c r="D104" s="197"/>
      <c r="E104" s="197"/>
      <c r="F104" s="197"/>
      <c r="G104" s="91"/>
      <c r="H104" s="91"/>
      <c r="I104" s="92"/>
      <c r="J104" s="62"/>
    </row>
    <row r="105" spans="2:10" x14ac:dyDescent="0.25">
      <c r="B105" s="95"/>
      <c r="C105" s="101"/>
      <c r="D105" s="197"/>
      <c r="E105" s="197"/>
      <c r="F105" s="197"/>
      <c r="G105" s="91"/>
      <c r="H105" s="91"/>
      <c r="I105" s="92"/>
      <c r="J105" s="62"/>
    </row>
    <row r="106" spans="2:10" x14ac:dyDescent="0.25">
      <c r="B106" s="95"/>
      <c r="C106" s="101"/>
      <c r="D106" s="197"/>
      <c r="E106" s="197"/>
      <c r="F106" s="197"/>
      <c r="G106" s="91"/>
      <c r="H106" s="91"/>
      <c r="I106" s="92"/>
      <c r="J106" s="62"/>
    </row>
    <row r="107" spans="2:10" x14ac:dyDescent="0.25">
      <c r="B107" s="95"/>
      <c r="C107" s="101"/>
      <c r="D107" s="197"/>
      <c r="E107" s="197"/>
      <c r="F107" s="197"/>
      <c r="G107" s="91"/>
      <c r="H107" s="91"/>
      <c r="I107" s="92"/>
      <c r="J107" s="62"/>
    </row>
    <row r="108" spans="2:10" x14ac:dyDescent="0.25">
      <c r="B108" s="95"/>
      <c r="C108" s="101"/>
      <c r="D108" s="197"/>
      <c r="E108" s="197"/>
      <c r="F108" s="197"/>
      <c r="G108" s="91"/>
      <c r="H108" s="91"/>
      <c r="I108" s="92"/>
      <c r="J108" s="62"/>
    </row>
    <row r="109" spans="2:10" x14ac:dyDescent="0.25">
      <c r="B109" s="95"/>
      <c r="C109" s="101"/>
      <c r="D109" s="197"/>
      <c r="E109" s="197"/>
      <c r="F109" s="197"/>
      <c r="G109" s="91"/>
      <c r="H109" s="91"/>
      <c r="I109" s="92"/>
      <c r="J109" s="62"/>
    </row>
    <row r="110" spans="2:10" x14ac:dyDescent="0.25">
      <c r="B110" s="95"/>
      <c r="C110" s="101"/>
      <c r="D110" s="197"/>
      <c r="E110" s="197"/>
      <c r="F110" s="197"/>
      <c r="G110" s="91"/>
      <c r="H110" s="91"/>
      <c r="I110" s="92"/>
      <c r="J110" s="62"/>
    </row>
    <row r="111" spans="2:10" x14ac:dyDescent="0.25">
      <c r="B111" s="95"/>
      <c r="C111" s="101"/>
      <c r="D111" s="197"/>
      <c r="E111" s="197"/>
      <c r="F111" s="197"/>
      <c r="G111" s="91"/>
      <c r="H111" s="91"/>
      <c r="I111" s="92"/>
      <c r="J111" s="62"/>
    </row>
    <row r="112" spans="2:10" x14ac:dyDescent="0.25">
      <c r="B112" s="95" t="s">
        <v>922</v>
      </c>
      <c r="C112" s="197"/>
      <c r="D112" s="197"/>
      <c r="E112" s="197"/>
      <c r="F112" s="197"/>
      <c r="G112" s="91"/>
      <c r="H112" s="91"/>
      <c r="I112" s="92"/>
      <c r="J112" s="62"/>
    </row>
    <row r="113" spans="2:10" x14ac:dyDescent="0.25">
      <c r="B113" s="95"/>
      <c r="C113" s="101"/>
      <c r="D113" s="197"/>
      <c r="E113" s="197"/>
      <c r="F113" s="197"/>
      <c r="G113" s="91"/>
      <c r="H113" s="91"/>
      <c r="I113" s="92"/>
      <c r="J113" s="62"/>
    </row>
    <row r="114" spans="2:10" x14ac:dyDescent="0.25">
      <c r="B114" s="95"/>
      <c r="C114" s="101"/>
      <c r="D114" s="197"/>
      <c r="E114" s="197"/>
      <c r="F114" s="197"/>
      <c r="G114" s="91"/>
      <c r="H114" s="91"/>
      <c r="I114" s="92"/>
      <c r="J114" s="62"/>
    </row>
    <row r="115" spans="2:10" x14ac:dyDescent="0.25">
      <c r="B115" s="95"/>
      <c r="C115" s="101"/>
      <c r="D115" s="197"/>
      <c r="E115" s="197"/>
      <c r="F115" s="197"/>
      <c r="G115" s="91"/>
      <c r="H115" s="91"/>
      <c r="I115" s="92"/>
      <c r="J115" s="62"/>
    </row>
    <row r="116" spans="2:10" x14ac:dyDescent="0.25">
      <c r="B116" s="95"/>
      <c r="C116" s="101"/>
      <c r="D116" s="197"/>
      <c r="E116" s="197"/>
      <c r="F116" s="197"/>
      <c r="G116" s="91"/>
      <c r="H116" s="91"/>
      <c r="I116" s="92"/>
      <c r="J116" s="62"/>
    </row>
    <row r="117" spans="2:10" x14ac:dyDescent="0.25">
      <c r="B117" s="95"/>
      <c r="C117" s="101"/>
      <c r="D117" s="197"/>
      <c r="E117" s="197"/>
      <c r="F117" s="197"/>
      <c r="G117" s="91"/>
      <c r="H117" s="91"/>
      <c r="I117" s="92"/>
      <c r="J117" s="62"/>
    </row>
    <row r="118" spans="2:10" x14ac:dyDescent="0.25">
      <c r="B118" s="95"/>
      <c r="C118" s="101"/>
      <c r="D118" s="197"/>
      <c r="E118" s="197"/>
      <c r="F118" s="197"/>
      <c r="G118" s="91"/>
      <c r="H118" s="91"/>
      <c r="I118" s="92"/>
      <c r="J118" s="62"/>
    </row>
    <row r="119" spans="2:10" x14ac:dyDescent="0.25">
      <c r="B119" s="95"/>
      <c r="C119" s="101"/>
      <c r="D119" s="197"/>
      <c r="E119" s="197"/>
      <c r="F119" s="197"/>
      <c r="G119" s="91"/>
      <c r="H119" s="91"/>
      <c r="I119" s="92"/>
      <c r="J119" s="62"/>
    </row>
    <row r="120" spans="2:10" x14ac:dyDescent="0.25">
      <c r="B120" s="95"/>
      <c r="C120" s="101"/>
      <c r="D120" s="197"/>
      <c r="E120" s="197"/>
      <c r="F120" s="197"/>
      <c r="G120" s="91"/>
      <c r="H120" s="91"/>
      <c r="I120" s="92"/>
      <c r="J120" s="62"/>
    </row>
    <row r="121" spans="2:10" x14ac:dyDescent="0.25">
      <c r="B121" s="95"/>
      <c r="C121" s="101"/>
      <c r="D121" s="197"/>
      <c r="E121" s="197"/>
      <c r="F121" s="197"/>
      <c r="G121" s="91"/>
      <c r="H121" s="91"/>
      <c r="I121" s="92"/>
      <c r="J121" s="62"/>
    </row>
    <row r="122" spans="2:10" x14ac:dyDescent="0.25">
      <c r="B122" s="95"/>
      <c r="C122" s="101"/>
      <c r="D122" s="197"/>
      <c r="E122" s="197"/>
      <c r="F122" s="197"/>
      <c r="G122" s="91"/>
      <c r="H122" s="91"/>
      <c r="I122" s="92"/>
      <c r="J122" s="62"/>
    </row>
    <row r="123" spans="2:10" x14ac:dyDescent="0.25">
      <c r="B123" s="95"/>
      <c r="C123" s="101"/>
      <c r="D123" s="197"/>
      <c r="E123" s="197"/>
      <c r="F123" s="197"/>
      <c r="G123" s="91"/>
      <c r="H123" s="91"/>
      <c r="I123" s="92"/>
      <c r="J123" s="62"/>
    </row>
    <row r="124" spans="2:10" x14ac:dyDescent="0.25">
      <c r="B124" s="95"/>
      <c r="C124" s="101"/>
      <c r="D124" s="197"/>
      <c r="E124" s="197"/>
      <c r="F124" s="197"/>
      <c r="G124" s="91"/>
      <c r="H124" s="91"/>
      <c r="I124" s="92"/>
      <c r="J124" s="62"/>
    </row>
    <row r="125" spans="2:10" x14ac:dyDescent="0.25">
      <c r="B125" s="95"/>
      <c r="C125" s="101"/>
      <c r="D125" s="197"/>
      <c r="E125" s="197"/>
      <c r="F125" s="197"/>
      <c r="G125" s="91"/>
      <c r="H125" s="91"/>
      <c r="I125" s="92"/>
      <c r="J125" s="62"/>
    </row>
    <row r="126" spans="2:10" x14ac:dyDescent="0.25">
      <c r="B126" s="95"/>
      <c r="C126" s="101"/>
      <c r="D126" s="197"/>
      <c r="E126" s="197"/>
      <c r="F126" s="197"/>
      <c r="G126" s="91"/>
      <c r="H126" s="91"/>
      <c r="I126" s="92"/>
      <c r="J126" s="62"/>
    </row>
    <row r="127" spans="2:10" x14ac:dyDescent="0.25">
      <c r="B127" s="95" t="s">
        <v>930</v>
      </c>
      <c r="C127" s="197"/>
      <c r="D127" s="197"/>
      <c r="E127" s="197"/>
      <c r="F127" s="197"/>
      <c r="G127" s="91"/>
      <c r="H127" s="91"/>
      <c r="I127" s="92"/>
      <c r="J127" s="62"/>
    </row>
    <row r="128" spans="2:10" x14ac:dyDescent="0.25">
      <c r="B128" s="95"/>
      <c r="C128" s="101"/>
      <c r="D128" s="197"/>
      <c r="E128" s="197"/>
      <c r="F128" s="197"/>
      <c r="G128" s="91"/>
      <c r="H128" s="91"/>
      <c r="I128" s="92"/>
      <c r="J128" s="62"/>
    </row>
    <row r="129" spans="2:10" x14ac:dyDescent="0.25">
      <c r="B129" s="95"/>
      <c r="C129" s="101"/>
      <c r="D129" s="197"/>
      <c r="E129" s="197"/>
      <c r="F129" s="197"/>
      <c r="G129" s="91"/>
      <c r="H129" s="91"/>
      <c r="I129" s="92"/>
      <c r="J129" s="62"/>
    </row>
    <row r="130" spans="2:10" x14ac:dyDescent="0.25">
      <c r="B130" s="95"/>
      <c r="C130" s="101"/>
      <c r="D130" s="197"/>
      <c r="E130" s="197"/>
      <c r="F130" s="197"/>
      <c r="G130" s="91"/>
      <c r="H130" s="91"/>
      <c r="I130" s="92"/>
      <c r="J130" s="62"/>
    </row>
    <row r="131" spans="2:10" x14ac:dyDescent="0.25">
      <c r="B131" s="95"/>
      <c r="C131" s="101"/>
      <c r="D131" s="197"/>
      <c r="E131" s="197"/>
      <c r="F131" s="197"/>
      <c r="G131" s="91"/>
      <c r="H131" s="91"/>
      <c r="I131" s="92"/>
      <c r="J131" s="62"/>
    </row>
    <row r="132" spans="2:10" x14ac:dyDescent="0.25">
      <c r="B132" s="95"/>
      <c r="C132" s="101"/>
      <c r="D132" s="197"/>
      <c r="E132" s="197"/>
      <c r="F132" s="197"/>
      <c r="G132" s="91"/>
      <c r="H132" s="91"/>
      <c r="I132" s="92"/>
      <c r="J132" s="62"/>
    </row>
    <row r="133" spans="2:10" x14ac:dyDescent="0.25">
      <c r="B133" s="95"/>
      <c r="C133" s="101"/>
      <c r="D133" s="197"/>
      <c r="E133" s="197"/>
      <c r="F133" s="197"/>
      <c r="G133" s="91"/>
      <c r="H133" s="91"/>
      <c r="I133" s="92"/>
      <c r="J133" s="62"/>
    </row>
    <row r="134" spans="2:10" x14ac:dyDescent="0.25">
      <c r="B134" s="95"/>
      <c r="C134" s="101"/>
      <c r="D134" s="197"/>
      <c r="E134" s="197"/>
      <c r="F134" s="197"/>
      <c r="G134" s="91"/>
      <c r="H134" s="91"/>
      <c r="I134" s="92"/>
      <c r="J134" s="62"/>
    </row>
    <row r="135" spans="2:10" x14ac:dyDescent="0.25">
      <c r="B135" s="95"/>
      <c r="C135" s="101"/>
      <c r="D135" s="197"/>
      <c r="E135" s="197"/>
      <c r="F135" s="197"/>
      <c r="G135" s="91"/>
      <c r="H135" s="91"/>
      <c r="I135" s="92"/>
      <c r="J135" s="62"/>
    </row>
    <row r="136" spans="2:10" x14ac:dyDescent="0.25">
      <c r="B136" s="95"/>
      <c r="C136" s="101"/>
      <c r="D136" s="197"/>
      <c r="E136" s="197"/>
      <c r="F136" s="197"/>
      <c r="G136" s="91"/>
      <c r="H136" s="91"/>
      <c r="I136" s="92"/>
      <c r="J136" s="62"/>
    </row>
    <row r="137" spans="2:10" x14ac:dyDescent="0.25">
      <c r="B137" s="95"/>
      <c r="C137" s="101"/>
      <c r="D137" s="197"/>
      <c r="E137" s="197"/>
      <c r="F137" s="197"/>
      <c r="G137" s="91"/>
      <c r="H137" s="91"/>
      <c r="I137" s="92"/>
      <c r="J137" s="62"/>
    </row>
    <row r="138" spans="2:10" x14ac:dyDescent="0.25">
      <c r="B138" s="95"/>
      <c r="C138" s="101"/>
      <c r="D138" s="197"/>
      <c r="E138" s="197"/>
      <c r="F138" s="197"/>
      <c r="G138" s="91"/>
      <c r="H138" s="91"/>
      <c r="I138" s="92"/>
      <c r="J138" s="62"/>
    </row>
    <row r="139" spans="2:10" x14ac:dyDescent="0.25">
      <c r="B139" s="95"/>
      <c r="C139" s="101"/>
      <c r="D139" s="197"/>
      <c r="E139" s="197"/>
      <c r="F139" s="197"/>
      <c r="G139" s="91"/>
      <c r="H139" s="91"/>
      <c r="I139" s="92"/>
      <c r="J139" s="62"/>
    </row>
    <row r="140" spans="2:10" x14ac:dyDescent="0.25">
      <c r="B140" s="95"/>
      <c r="C140" s="101"/>
      <c r="D140" s="197"/>
      <c r="E140" s="197"/>
      <c r="F140" s="197"/>
      <c r="G140" s="91"/>
      <c r="H140" s="91"/>
      <c r="I140" s="92"/>
      <c r="J140" s="62"/>
    </row>
    <row r="141" spans="2:10" x14ac:dyDescent="0.25">
      <c r="B141" s="95"/>
      <c r="C141" s="101"/>
      <c r="D141" s="197"/>
      <c r="E141" s="197"/>
      <c r="F141" s="197"/>
      <c r="G141" s="91"/>
      <c r="H141" s="91"/>
      <c r="I141" s="92"/>
      <c r="J141" s="62"/>
    </row>
    <row r="142" spans="2:10" x14ac:dyDescent="0.25">
      <c r="B142" s="95" t="s">
        <v>931</v>
      </c>
      <c r="C142" s="197"/>
      <c r="D142" s="197"/>
      <c r="E142" s="197"/>
      <c r="F142" s="197"/>
      <c r="G142" s="91"/>
      <c r="H142" s="91"/>
      <c r="I142" s="92"/>
      <c r="J142" s="62"/>
    </row>
    <row r="143" spans="2:10" x14ac:dyDescent="0.25">
      <c r="B143" s="95"/>
      <c r="C143" s="101"/>
      <c r="D143" s="197"/>
      <c r="E143" s="197"/>
      <c r="F143" s="197"/>
      <c r="G143" s="91"/>
      <c r="H143" s="91"/>
      <c r="I143" s="92"/>
      <c r="J143" s="62"/>
    </row>
    <row r="144" spans="2:10" x14ac:dyDescent="0.25">
      <c r="B144" s="95"/>
      <c r="C144" s="101"/>
      <c r="D144" s="197"/>
      <c r="E144" s="197"/>
      <c r="F144" s="197"/>
      <c r="G144" s="91"/>
      <c r="H144" s="91"/>
      <c r="I144" s="92"/>
      <c r="J144" s="62"/>
    </row>
    <row r="145" spans="2:10" x14ac:dyDescent="0.25">
      <c r="B145" s="95"/>
      <c r="C145" s="101"/>
      <c r="D145" s="197"/>
      <c r="E145" s="197"/>
      <c r="F145" s="197"/>
      <c r="G145" s="91"/>
      <c r="H145" s="91"/>
      <c r="I145" s="92"/>
      <c r="J145" s="62"/>
    </row>
    <row r="146" spans="2:10" x14ac:dyDescent="0.25">
      <c r="B146" s="95"/>
      <c r="C146" s="101"/>
      <c r="D146" s="197"/>
      <c r="E146" s="197"/>
      <c r="F146" s="197"/>
      <c r="G146" s="91"/>
      <c r="H146" s="91"/>
      <c r="I146" s="92"/>
      <c r="J146" s="62"/>
    </row>
    <row r="147" spans="2:10" x14ac:dyDescent="0.25">
      <c r="B147" s="95"/>
      <c r="C147" s="101"/>
      <c r="D147" s="197"/>
      <c r="E147" s="197"/>
      <c r="F147" s="197"/>
      <c r="G147" s="91"/>
      <c r="H147" s="91"/>
      <c r="I147" s="92"/>
      <c r="J147" s="62"/>
    </row>
    <row r="148" spans="2:10" x14ac:dyDescent="0.25">
      <c r="B148" s="95"/>
      <c r="C148" s="101"/>
      <c r="D148" s="197"/>
      <c r="E148" s="197"/>
      <c r="F148" s="197"/>
      <c r="G148" s="91"/>
      <c r="H148" s="91"/>
      <c r="I148" s="92"/>
      <c r="J148" s="62"/>
    </row>
    <row r="149" spans="2:10" x14ac:dyDescent="0.25">
      <c r="B149" s="95"/>
      <c r="C149" s="101"/>
      <c r="D149" s="197"/>
      <c r="E149" s="197"/>
      <c r="F149" s="197"/>
      <c r="G149" s="91"/>
      <c r="H149" s="91"/>
      <c r="I149" s="92"/>
      <c r="J149" s="62"/>
    </row>
    <row r="150" spans="2:10" x14ac:dyDescent="0.25">
      <c r="B150" s="95"/>
      <c r="C150" s="101"/>
      <c r="D150" s="197"/>
      <c r="E150" s="197"/>
      <c r="F150" s="197"/>
      <c r="G150" s="91"/>
      <c r="H150" s="91"/>
      <c r="I150" s="92"/>
      <c r="J150" s="62"/>
    </row>
    <row r="151" spans="2:10" x14ac:dyDescent="0.25">
      <c r="B151" s="95"/>
      <c r="C151" s="101"/>
      <c r="D151" s="197"/>
      <c r="E151" s="197"/>
      <c r="F151" s="197"/>
      <c r="G151" s="91"/>
      <c r="H151" s="91"/>
      <c r="I151" s="92"/>
      <c r="J151" s="62"/>
    </row>
    <row r="152" spans="2:10" x14ac:dyDescent="0.25">
      <c r="B152" s="95"/>
      <c r="C152" s="101"/>
      <c r="D152" s="197"/>
      <c r="E152" s="197"/>
      <c r="F152" s="197"/>
      <c r="G152" s="91"/>
      <c r="H152" s="91"/>
      <c r="I152" s="92"/>
      <c r="J152" s="62"/>
    </row>
    <row r="153" spans="2:10" x14ac:dyDescent="0.25">
      <c r="B153" s="95"/>
      <c r="C153" s="101"/>
      <c r="D153" s="197"/>
      <c r="E153" s="197"/>
      <c r="F153" s="197"/>
      <c r="G153" s="91"/>
      <c r="H153" s="91"/>
      <c r="I153" s="92"/>
      <c r="J153" s="62"/>
    </row>
    <row r="154" spans="2:10" x14ac:dyDescent="0.25">
      <c r="B154" s="95"/>
      <c r="C154" s="101"/>
      <c r="D154" s="197"/>
      <c r="E154" s="197"/>
      <c r="F154" s="197"/>
      <c r="G154" s="91"/>
      <c r="H154" s="91"/>
      <c r="I154" s="92"/>
      <c r="J154" s="62"/>
    </row>
    <row r="155" spans="2:10" x14ac:dyDescent="0.25">
      <c r="B155" s="95"/>
      <c r="C155" s="101"/>
      <c r="D155" s="197"/>
      <c r="E155" s="197"/>
      <c r="F155" s="197"/>
      <c r="G155" s="91"/>
      <c r="H155" s="91"/>
      <c r="I155" s="92"/>
      <c r="J155" s="62"/>
    </row>
    <row r="156" spans="2:10" x14ac:dyDescent="0.25">
      <c r="B156" s="95"/>
      <c r="C156" s="101"/>
      <c r="D156" s="197"/>
      <c r="E156" s="197"/>
      <c r="F156" s="197"/>
      <c r="G156" s="91"/>
      <c r="H156" s="91"/>
      <c r="I156" s="92"/>
      <c r="J156" s="62"/>
    </row>
    <row r="157" spans="2:10" x14ac:dyDescent="0.25">
      <c r="B157" s="95" t="s">
        <v>932</v>
      </c>
      <c r="C157" s="197"/>
      <c r="D157" s="197"/>
      <c r="E157" s="197"/>
      <c r="F157" s="197"/>
      <c r="G157" s="91"/>
      <c r="H157" s="91"/>
      <c r="I157" s="92"/>
      <c r="J157" s="62"/>
    </row>
    <row r="158" spans="2:10" x14ac:dyDescent="0.25">
      <c r="B158" s="95"/>
      <c r="C158" s="101"/>
      <c r="D158" s="197"/>
      <c r="E158" s="197"/>
      <c r="F158" s="197"/>
      <c r="G158" s="91"/>
      <c r="H158" s="91"/>
      <c r="I158" s="92"/>
      <c r="J158" s="62"/>
    </row>
    <row r="159" spans="2:10" x14ac:dyDescent="0.25">
      <c r="B159" s="95"/>
      <c r="C159" s="101"/>
      <c r="D159" s="197"/>
      <c r="E159" s="197"/>
      <c r="F159" s="197"/>
      <c r="G159" s="91"/>
      <c r="H159" s="91"/>
      <c r="I159" s="92"/>
      <c r="J159" s="62"/>
    </row>
    <row r="160" spans="2:10" x14ac:dyDescent="0.25">
      <c r="B160" s="95"/>
      <c r="C160" s="101"/>
      <c r="D160" s="197"/>
      <c r="E160" s="197"/>
      <c r="F160" s="197"/>
      <c r="G160" s="91"/>
      <c r="H160" s="91"/>
      <c r="I160" s="92"/>
      <c r="J160" s="62"/>
    </row>
    <row r="161" spans="2:10" x14ac:dyDescent="0.25">
      <c r="B161" s="95"/>
      <c r="C161" s="101"/>
      <c r="D161" s="197"/>
      <c r="E161" s="197"/>
      <c r="F161" s="197"/>
      <c r="G161" s="91"/>
      <c r="H161" s="91"/>
      <c r="I161" s="92"/>
      <c r="J161" s="62"/>
    </row>
    <row r="162" spans="2:10" x14ac:dyDescent="0.25">
      <c r="B162" s="95"/>
      <c r="C162" s="101"/>
      <c r="D162" s="197"/>
      <c r="E162" s="197"/>
      <c r="F162" s="197"/>
      <c r="G162" s="91"/>
      <c r="H162" s="91"/>
      <c r="I162" s="92"/>
      <c r="J162" s="62"/>
    </row>
    <row r="163" spans="2:10" x14ac:dyDescent="0.25">
      <c r="B163" s="95"/>
      <c r="C163" s="101"/>
      <c r="D163" s="197"/>
      <c r="E163" s="197"/>
      <c r="F163" s="197"/>
      <c r="G163" s="91"/>
      <c r="H163" s="91"/>
      <c r="I163" s="92"/>
      <c r="J163" s="62"/>
    </row>
    <row r="164" spans="2:10" x14ac:dyDescent="0.25">
      <c r="B164" s="95"/>
      <c r="C164" s="101"/>
      <c r="D164" s="197"/>
      <c r="E164" s="197"/>
      <c r="F164" s="197"/>
      <c r="G164" s="91"/>
      <c r="H164" s="91"/>
      <c r="I164" s="92"/>
      <c r="J164" s="62"/>
    </row>
    <row r="165" spans="2:10" x14ac:dyDescent="0.25">
      <c r="B165" s="95"/>
      <c r="C165" s="101"/>
      <c r="D165" s="197"/>
      <c r="E165" s="197"/>
      <c r="F165" s="197"/>
      <c r="G165" s="91"/>
      <c r="H165" s="91"/>
      <c r="I165" s="92"/>
      <c r="J165" s="62"/>
    </row>
    <row r="166" spans="2:10" x14ac:dyDescent="0.25">
      <c r="B166" s="95"/>
      <c r="C166" s="101"/>
      <c r="D166" s="197"/>
      <c r="E166" s="197"/>
      <c r="F166" s="197"/>
      <c r="G166" s="91"/>
      <c r="H166" s="91"/>
      <c r="I166" s="92"/>
      <c r="J166" s="62"/>
    </row>
    <row r="167" spans="2:10" x14ac:dyDescent="0.25">
      <c r="B167" s="95"/>
      <c r="C167" s="101"/>
      <c r="D167" s="197"/>
      <c r="E167" s="197"/>
      <c r="F167" s="197"/>
      <c r="G167" s="91"/>
      <c r="H167" s="91"/>
      <c r="I167" s="92"/>
      <c r="J167" s="62"/>
    </row>
    <row r="168" spans="2:10" x14ac:dyDescent="0.25">
      <c r="B168" s="95"/>
      <c r="C168" s="101"/>
      <c r="D168" s="197"/>
      <c r="E168" s="197"/>
      <c r="F168" s="197"/>
      <c r="G168" s="91"/>
      <c r="H168" s="91"/>
      <c r="I168" s="92"/>
      <c r="J168" s="62"/>
    </row>
    <row r="169" spans="2:10" x14ac:dyDescent="0.25">
      <c r="B169" s="95"/>
      <c r="C169" s="101"/>
      <c r="D169" s="197"/>
      <c r="E169" s="197"/>
      <c r="F169" s="197"/>
      <c r="G169" s="91"/>
      <c r="H169" s="91"/>
      <c r="I169" s="92"/>
      <c r="J169" s="62"/>
    </row>
    <row r="170" spans="2:10" x14ac:dyDescent="0.25">
      <c r="B170" s="95"/>
      <c r="C170" s="101"/>
      <c r="D170" s="197"/>
      <c r="E170" s="197"/>
      <c r="F170" s="197"/>
      <c r="G170" s="91"/>
      <c r="H170" s="91"/>
      <c r="I170" s="92"/>
      <c r="J170" s="62"/>
    </row>
    <row r="171" spans="2:10" x14ac:dyDescent="0.25">
      <c r="B171" s="95"/>
      <c r="C171" s="101"/>
      <c r="D171" s="197"/>
      <c r="E171" s="197"/>
      <c r="F171" s="197"/>
      <c r="G171" s="91"/>
      <c r="H171" s="91"/>
      <c r="I171" s="92"/>
      <c r="J171" s="62"/>
    </row>
    <row r="172" spans="2:10" x14ac:dyDescent="0.25">
      <c r="B172" s="95" t="s">
        <v>933</v>
      </c>
      <c r="C172" s="197"/>
      <c r="D172" s="197"/>
      <c r="E172" s="197"/>
      <c r="F172" s="197"/>
      <c r="G172" s="91"/>
      <c r="H172" s="91"/>
      <c r="I172" s="92"/>
      <c r="J172" s="62"/>
    </row>
    <row r="173" spans="2:10" x14ac:dyDescent="0.25">
      <c r="B173" s="95"/>
      <c r="C173" s="101"/>
      <c r="D173" s="197"/>
      <c r="E173" s="197"/>
      <c r="F173" s="197"/>
      <c r="G173" s="91"/>
      <c r="H173" s="91"/>
      <c r="I173" s="92"/>
      <c r="J173" s="62"/>
    </row>
    <row r="174" spans="2:10" x14ac:dyDescent="0.25">
      <c r="B174" s="95"/>
      <c r="C174" s="101"/>
      <c r="D174" s="197"/>
      <c r="E174" s="197"/>
      <c r="F174" s="197"/>
      <c r="G174" s="91"/>
      <c r="H174" s="91"/>
      <c r="I174" s="92"/>
      <c r="J174" s="62"/>
    </row>
    <row r="175" spans="2:10" x14ac:dyDescent="0.25">
      <c r="B175" s="95"/>
      <c r="C175" s="101"/>
      <c r="D175" s="197"/>
      <c r="E175" s="197"/>
      <c r="F175" s="197"/>
      <c r="G175" s="91"/>
      <c r="H175" s="91"/>
      <c r="I175" s="92"/>
      <c r="J175" s="62"/>
    </row>
    <row r="176" spans="2:10" x14ac:dyDescent="0.25">
      <c r="B176" s="95"/>
      <c r="C176" s="101"/>
      <c r="D176" s="197"/>
      <c r="E176" s="197"/>
      <c r="F176" s="197"/>
      <c r="G176" s="91"/>
      <c r="H176" s="91"/>
      <c r="I176" s="92"/>
      <c r="J176" s="62"/>
    </row>
    <row r="177" spans="2:10" x14ac:dyDescent="0.25">
      <c r="B177" s="95"/>
      <c r="C177" s="101"/>
      <c r="D177" s="197"/>
      <c r="E177" s="197"/>
      <c r="F177" s="197"/>
      <c r="G177" s="91"/>
      <c r="H177" s="91"/>
      <c r="I177" s="92"/>
      <c r="J177" s="62"/>
    </row>
    <row r="178" spans="2:10" x14ac:dyDescent="0.25">
      <c r="B178" s="95"/>
      <c r="C178" s="101"/>
      <c r="D178" s="197"/>
      <c r="E178" s="197"/>
      <c r="F178" s="197"/>
      <c r="G178" s="91"/>
      <c r="H178" s="91"/>
      <c r="I178" s="92"/>
      <c r="J178" s="62"/>
    </row>
    <row r="179" spans="2:10" x14ac:dyDescent="0.25">
      <c r="B179" s="95"/>
      <c r="C179" s="101"/>
      <c r="D179" s="197"/>
      <c r="E179" s="197"/>
      <c r="F179" s="197"/>
      <c r="G179" s="91"/>
      <c r="H179" s="91"/>
      <c r="I179" s="92"/>
      <c r="J179" s="62"/>
    </row>
    <row r="180" spans="2:10" x14ac:dyDescent="0.25">
      <c r="B180" s="95"/>
      <c r="C180" s="101"/>
      <c r="D180" s="197"/>
      <c r="E180" s="197"/>
      <c r="F180" s="197"/>
      <c r="G180" s="91"/>
      <c r="H180" s="91"/>
      <c r="I180" s="92"/>
      <c r="J180" s="62"/>
    </row>
    <row r="181" spans="2:10" x14ac:dyDescent="0.25">
      <c r="B181" s="95"/>
      <c r="C181" s="101"/>
      <c r="D181" s="197"/>
      <c r="E181" s="197"/>
      <c r="F181" s="197"/>
      <c r="G181" s="91"/>
      <c r="H181" s="91"/>
      <c r="I181" s="92"/>
      <c r="J181" s="62"/>
    </row>
    <row r="182" spans="2:10" x14ac:dyDescent="0.25">
      <c r="B182" s="95"/>
      <c r="C182" s="101"/>
      <c r="D182" s="197"/>
      <c r="E182" s="197"/>
      <c r="F182" s="197"/>
      <c r="G182" s="91"/>
      <c r="H182" s="91"/>
      <c r="I182" s="92"/>
      <c r="J182" s="62"/>
    </row>
    <row r="183" spans="2:10" x14ac:dyDescent="0.25">
      <c r="B183" s="95"/>
      <c r="C183" s="101"/>
      <c r="D183" s="197"/>
      <c r="E183" s="197"/>
      <c r="F183" s="197"/>
      <c r="G183" s="91"/>
      <c r="H183" s="91"/>
      <c r="I183" s="92"/>
      <c r="J183" s="62"/>
    </row>
    <row r="184" spans="2:10" x14ac:dyDescent="0.25">
      <c r="B184" s="95"/>
      <c r="C184" s="101"/>
      <c r="D184" s="197"/>
      <c r="E184" s="197"/>
      <c r="F184" s="197"/>
      <c r="G184" s="91"/>
      <c r="H184" s="91"/>
      <c r="I184" s="92"/>
      <c r="J184" s="62"/>
    </row>
    <row r="185" spans="2:10" x14ac:dyDescent="0.25">
      <c r="B185" s="95"/>
      <c r="C185" s="101"/>
      <c r="D185" s="197"/>
      <c r="E185" s="197"/>
      <c r="F185" s="197"/>
      <c r="G185" s="91"/>
      <c r="H185" s="91"/>
      <c r="I185" s="92"/>
      <c r="J185" s="62"/>
    </row>
    <row r="186" spans="2:10" x14ac:dyDescent="0.25">
      <c r="B186" s="95"/>
      <c r="C186" s="101"/>
      <c r="D186" s="197"/>
      <c r="E186" s="197"/>
      <c r="F186" s="197"/>
      <c r="G186" s="91"/>
      <c r="H186" s="91"/>
      <c r="I186" s="92"/>
      <c r="J186" s="62"/>
    </row>
    <row r="187" spans="2:10" x14ac:dyDescent="0.25">
      <c r="B187" s="95" t="s">
        <v>778</v>
      </c>
      <c r="C187" s="197"/>
      <c r="D187" s="197"/>
      <c r="E187" s="197"/>
      <c r="F187" s="197"/>
      <c r="G187" s="91"/>
      <c r="H187" s="91"/>
      <c r="I187" s="92"/>
      <c r="J187" s="62"/>
    </row>
    <row r="188" spans="2:10" x14ac:dyDescent="0.25">
      <c r="B188" s="95"/>
      <c r="C188" s="101"/>
      <c r="D188" s="197"/>
      <c r="E188" s="197"/>
      <c r="F188" s="197"/>
      <c r="G188" s="91"/>
      <c r="H188" s="91"/>
      <c r="I188" s="92"/>
      <c r="J188" s="62"/>
    </row>
    <row r="189" spans="2:10" x14ac:dyDescent="0.25">
      <c r="B189" s="95"/>
      <c r="C189" s="101"/>
      <c r="D189" s="197"/>
      <c r="E189" s="197"/>
      <c r="F189" s="197"/>
      <c r="G189" s="91"/>
      <c r="H189" s="91"/>
      <c r="I189" s="92"/>
      <c r="J189" s="62"/>
    </row>
    <row r="190" spans="2:10" x14ac:dyDescent="0.25">
      <c r="B190" s="95"/>
      <c r="C190" s="101"/>
      <c r="D190" s="197"/>
      <c r="E190" s="197"/>
      <c r="F190" s="197"/>
      <c r="G190" s="91"/>
      <c r="H190" s="91"/>
      <c r="I190" s="92"/>
      <c r="J190" s="62"/>
    </row>
    <row r="191" spans="2:10" x14ac:dyDescent="0.25">
      <c r="B191" s="95"/>
      <c r="C191" s="101"/>
      <c r="D191" s="197"/>
      <c r="E191" s="197"/>
      <c r="F191" s="197"/>
      <c r="G191" s="91"/>
      <c r="H191" s="91"/>
      <c r="I191" s="92"/>
      <c r="J191" s="62"/>
    </row>
    <row r="192" spans="2:10" x14ac:dyDescent="0.25">
      <c r="B192" s="95"/>
      <c r="C192" s="101"/>
      <c r="D192" s="197"/>
      <c r="E192" s="197"/>
      <c r="F192" s="197"/>
      <c r="G192" s="91"/>
      <c r="H192" s="91"/>
      <c r="I192" s="92"/>
      <c r="J192" s="62"/>
    </row>
    <row r="193" spans="2:10" x14ac:dyDescent="0.25">
      <c r="B193" s="95"/>
      <c r="C193" s="101"/>
      <c r="D193" s="197"/>
      <c r="E193" s="197"/>
      <c r="F193" s="197"/>
      <c r="G193" s="91"/>
      <c r="H193" s="91"/>
      <c r="I193" s="92"/>
      <c r="J193" s="62"/>
    </row>
    <row r="194" spans="2:10" x14ac:dyDescent="0.25">
      <c r="B194" s="95"/>
      <c r="C194" s="101"/>
      <c r="D194" s="197"/>
      <c r="E194" s="197"/>
      <c r="F194" s="197"/>
      <c r="G194" s="91"/>
      <c r="H194" s="91"/>
      <c r="I194" s="92"/>
      <c r="J194" s="62"/>
    </row>
    <row r="195" spans="2:10" x14ac:dyDescent="0.25">
      <c r="B195" s="95"/>
      <c r="C195" s="101"/>
      <c r="D195" s="197"/>
      <c r="E195" s="197"/>
      <c r="F195" s="197"/>
      <c r="G195" s="91"/>
      <c r="H195" s="91"/>
      <c r="I195" s="92"/>
      <c r="J195" s="62"/>
    </row>
    <row r="196" spans="2:10" x14ac:dyDescent="0.25">
      <c r="B196" s="95"/>
      <c r="C196" s="101"/>
      <c r="D196" s="197"/>
      <c r="E196" s="197"/>
      <c r="F196" s="197"/>
      <c r="G196" s="91"/>
      <c r="H196" s="91"/>
      <c r="I196" s="92"/>
      <c r="J196" s="62"/>
    </row>
    <row r="197" spans="2:10" x14ac:dyDescent="0.25">
      <c r="B197" s="95"/>
      <c r="C197" s="101"/>
      <c r="D197" s="197"/>
      <c r="E197" s="197"/>
      <c r="F197" s="197"/>
      <c r="G197" s="91"/>
      <c r="H197" s="91"/>
      <c r="I197" s="92"/>
      <c r="J197" s="62"/>
    </row>
    <row r="198" spans="2:10" x14ac:dyDescent="0.25">
      <c r="B198" s="95"/>
      <c r="C198" s="101"/>
      <c r="D198" s="197"/>
      <c r="E198" s="197"/>
      <c r="F198" s="197"/>
      <c r="G198" s="91"/>
      <c r="H198" s="91"/>
      <c r="I198" s="92"/>
      <c r="J198" s="62"/>
    </row>
    <row r="199" spans="2:10" x14ac:dyDescent="0.25">
      <c r="B199" s="95"/>
      <c r="C199" s="101"/>
      <c r="D199" s="197"/>
      <c r="E199" s="197"/>
      <c r="F199" s="197"/>
      <c r="G199" s="91"/>
      <c r="H199" s="91"/>
      <c r="I199" s="92"/>
      <c r="J199" s="62"/>
    </row>
    <row r="200" spans="2:10" x14ac:dyDescent="0.25">
      <c r="B200" s="95"/>
      <c r="C200" s="101"/>
      <c r="D200" s="197"/>
      <c r="E200" s="197"/>
      <c r="F200" s="197"/>
      <c r="G200" s="91"/>
      <c r="H200" s="91"/>
      <c r="I200" s="92"/>
      <c r="J200" s="62"/>
    </row>
    <row r="201" spans="2:10" x14ac:dyDescent="0.25">
      <c r="B201" s="95"/>
      <c r="C201" s="101"/>
      <c r="D201" s="197"/>
      <c r="E201" s="197"/>
      <c r="F201" s="197"/>
      <c r="G201" s="91"/>
      <c r="H201" s="91"/>
      <c r="I201" s="92"/>
      <c r="J201" s="62"/>
    </row>
    <row r="202" spans="2:10" x14ac:dyDescent="0.25">
      <c r="B202" s="95" t="s">
        <v>779</v>
      </c>
      <c r="C202" s="197"/>
      <c r="D202" s="197"/>
      <c r="E202" s="197"/>
      <c r="F202" s="197"/>
      <c r="G202" s="91"/>
      <c r="H202" s="91"/>
      <c r="I202" s="92"/>
      <c r="J202" s="62"/>
    </row>
    <row r="203" spans="2:10" x14ac:dyDescent="0.25">
      <c r="B203" s="95"/>
      <c r="C203" s="101"/>
      <c r="D203" s="197"/>
      <c r="E203" s="197"/>
      <c r="F203" s="197"/>
      <c r="G203" s="91"/>
      <c r="H203" s="91"/>
      <c r="I203" s="92"/>
      <c r="J203" s="62"/>
    </row>
    <row r="204" spans="2:10" x14ac:dyDescent="0.25">
      <c r="B204" s="95"/>
      <c r="C204" s="101"/>
      <c r="D204" s="197"/>
      <c r="E204" s="197"/>
      <c r="F204" s="197"/>
      <c r="G204" s="91"/>
      <c r="H204" s="91"/>
      <c r="I204" s="92"/>
      <c r="J204" s="62"/>
    </row>
    <row r="205" spans="2:10" x14ac:dyDescent="0.25">
      <c r="B205" s="95"/>
      <c r="C205" s="101"/>
      <c r="D205" s="197"/>
      <c r="E205" s="197"/>
      <c r="F205" s="197"/>
      <c r="G205" s="91"/>
      <c r="H205" s="91"/>
      <c r="I205" s="92"/>
      <c r="J205" s="62"/>
    </row>
    <row r="206" spans="2:10" x14ac:dyDescent="0.25">
      <c r="B206" s="95"/>
      <c r="C206" s="101"/>
      <c r="D206" s="197"/>
      <c r="E206" s="197"/>
      <c r="F206" s="197"/>
      <c r="G206" s="91"/>
      <c r="H206" s="91"/>
      <c r="I206" s="92"/>
      <c r="J206" s="62"/>
    </row>
    <row r="207" spans="2:10" x14ac:dyDescent="0.25">
      <c r="B207" s="95"/>
      <c r="C207" s="101"/>
      <c r="D207" s="197"/>
      <c r="E207" s="197"/>
      <c r="F207" s="197"/>
      <c r="G207" s="91"/>
      <c r="H207" s="91"/>
      <c r="I207" s="92"/>
      <c r="J207" s="62"/>
    </row>
    <row r="208" spans="2:10" x14ac:dyDescent="0.25">
      <c r="B208" s="95"/>
      <c r="C208" s="101"/>
      <c r="D208" s="197"/>
      <c r="E208" s="197"/>
      <c r="F208" s="197"/>
      <c r="G208" s="91"/>
      <c r="H208" s="91"/>
      <c r="I208" s="92"/>
      <c r="J208" s="62"/>
    </row>
    <row r="209" spans="2:10" x14ac:dyDescent="0.25">
      <c r="B209" s="95"/>
      <c r="C209" s="101"/>
      <c r="D209" s="197"/>
      <c r="E209" s="197"/>
      <c r="F209" s="197"/>
      <c r="G209" s="91"/>
      <c r="H209" s="91"/>
      <c r="I209" s="92"/>
      <c r="J209" s="62"/>
    </row>
    <row r="210" spans="2:10" x14ac:dyDescent="0.25">
      <c r="B210" s="95"/>
      <c r="C210" s="101"/>
      <c r="D210" s="197"/>
      <c r="E210" s="197"/>
      <c r="F210" s="197"/>
      <c r="G210" s="91"/>
      <c r="H210" s="91"/>
      <c r="I210" s="92"/>
      <c r="J210" s="62"/>
    </row>
    <row r="211" spans="2:10" x14ac:dyDescent="0.25">
      <c r="B211" s="95"/>
      <c r="C211" s="101"/>
      <c r="D211" s="197"/>
      <c r="E211" s="197"/>
      <c r="F211" s="197"/>
      <c r="G211" s="91"/>
      <c r="H211" s="91"/>
      <c r="I211" s="92"/>
      <c r="J211" s="62"/>
    </row>
    <row r="212" spans="2:10" x14ac:dyDescent="0.25">
      <c r="B212" s="95"/>
      <c r="C212" s="101"/>
      <c r="D212" s="197"/>
      <c r="E212" s="197"/>
      <c r="F212" s="197"/>
      <c r="G212" s="91"/>
      <c r="H212" s="91"/>
      <c r="I212" s="92"/>
      <c r="J212" s="62"/>
    </row>
    <row r="213" spans="2:10" x14ac:dyDescent="0.25">
      <c r="B213" s="95"/>
      <c r="C213" s="101"/>
      <c r="D213" s="197"/>
      <c r="E213" s="197"/>
      <c r="F213" s="197"/>
      <c r="G213" s="91"/>
      <c r="H213" s="91"/>
      <c r="I213" s="92"/>
      <c r="J213" s="62"/>
    </row>
    <row r="214" spans="2:10" x14ac:dyDescent="0.25">
      <c r="B214" s="95"/>
      <c r="C214" s="101"/>
      <c r="D214" s="197"/>
      <c r="E214" s="197"/>
      <c r="F214" s="197"/>
      <c r="G214" s="91"/>
      <c r="H214" s="91"/>
      <c r="I214" s="92"/>
      <c r="J214" s="62"/>
    </row>
    <row r="215" spans="2:10" x14ac:dyDescent="0.25">
      <c r="B215" s="95"/>
      <c r="C215" s="101"/>
      <c r="D215" s="197"/>
      <c r="E215" s="197"/>
      <c r="F215" s="197"/>
      <c r="G215" s="91"/>
      <c r="H215" s="91"/>
      <c r="I215" s="92"/>
      <c r="J215" s="62"/>
    </row>
    <row r="216" spans="2:10" x14ac:dyDescent="0.25">
      <c r="B216" s="95"/>
      <c r="C216" s="101"/>
      <c r="D216" s="197"/>
      <c r="E216" s="197"/>
      <c r="F216" s="197"/>
      <c r="G216" s="91"/>
      <c r="H216" s="91"/>
      <c r="I216" s="92"/>
      <c r="J216" s="62"/>
    </row>
    <row r="217" spans="2:10" x14ac:dyDescent="0.25">
      <c r="B217" s="95" t="s">
        <v>780</v>
      </c>
      <c r="C217" s="197"/>
      <c r="D217" s="197"/>
      <c r="E217" s="197"/>
      <c r="F217" s="197"/>
      <c r="G217" s="91"/>
      <c r="H217" s="91"/>
      <c r="I217" s="92"/>
      <c r="J217" s="62"/>
    </row>
    <row r="218" spans="2:10" x14ac:dyDescent="0.25">
      <c r="B218" s="95"/>
      <c r="C218" s="101"/>
      <c r="D218" s="197"/>
      <c r="E218" s="197"/>
      <c r="F218" s="197"/>
      <c r="G218" s="91"/>
      <c r="H218" s="91"/>
      <c r="I218" s="92"/>
      <c r="J218" s="62"/>
    </row>
    <row r="219" spans="2:10" x14ac:dyDescent="0.25">
      <c r="B219" s="95"/>
      <c r="C219" s="101"/>
      <c r="D219" s="197"/>
      <c r="E219" s="197"/>
      <c r="F219" s="197"/>
      <c r="G219" s="91"/>
      <c r="H219" s="91"/>
      <c r="I219" s="92"/>
      <c r="J219" s="62"/>
    </row>
    <row r="220" spans="2:10" x14ac:dyDescent="0.25">
      <c r="B220" s="95"/>
      <c r="C220" s="101"/>
      <c r="D220" s="197"/>
      <c r="E220" s="197"/>
      <c r="F220" s="197"/>
      <c r="G220" s="91"/>
      <c r="H220" s="91"/>
      <c r="I220" s="92"/>
      <c r="J220" s="62"/>
    </row>
    <row r="221" spans="2:10" x14ac:dyDescent="0.25">
      <c r="B221" s="95"/>
      <c r="C221" s="101"/>
      <c r="D221" s="197"/>
      <c r="E221" s="197"/>
      <c r="F221" s="197"/>
      <c r="G221" s="91"/>
      <c r="H221" s="91"/>
      <c r="I221" s="92"/>
      <c r="J221" s="62"/>
    </row>
    <row r="222" spans="2:10" x14ac:dyDescent="0.25">
      <c r="B222" s="95"/>
      <c r="C222" s="101"/>
      <c r="D222" s="197"/>
      <c r="E222" s="197"/>
      <c r="F222" s="197"/>
      <c r="G222" s="91"/>
      <c r="H222" s="91"/>
      <c r="I222" s="92"/>
      <c r="J222" s="62"/>
    </row>
    <row r="223" spans="2:10" x14ac:dyDescent="0.25">
      <c r="B223" s="95"/>
      <c r="C223" s="101"/>
      <c r="D223" s="197"/>
      <c r="E223" s="197"/>
      <c r="F223" s="197"/>
      <c r="G223" s="91"/>
      <c r="H223" s="91"/>
      <c r="I223" s="92"/>
      <c r="J223" s="62"/>
    </row>
    <row r="224" spans="2:10" x14ac:dyDescent="0.25">
      <c r="B224" s="95"/>
      <c r="C224" s="101"/>
      <c r="D224" s="197"/>
      <c r="E224" s="197"/>
      <c r="F224" s="197"/>
      <c r="G224" s="91"/>
      <c r="H224" s="91"/>
      <c r="I224" s="92"/>
      <c r="J224" s="62"/>
    </row>
    <row r="225" spans="2:10" x14ac:dyDescent="0.25">
      <c r="B225" s="95"/>
      <c r="C225" s="101"/>
      <c r="D225" s="197"/>
      <c r="E225" s="197"/>
      <c r="F225" s="197"/>
      <c r="G225" s="91"/>
      <c r="H225" s="91"/>
      <c r="I225" s="92"/>
      <c r="J225" s="62"/>
    </row>
    <row r="226" spans="2:10" x14ac:dyDescent="0.25">
      <c r="B226" s="95"/>
      <c r="C226" s="101"/>
      <c r="D226" s="197"/>
      <c r="E226" s="197"/>
      <c r="F226" s="197"/>
      <c r="G226" s="91"/>
      <c r="H226" s="91"/>
      <c r="I226" s="92"/>
      <c r="J226" s="62"/>
    </row>
    <row r="227" spans="2:10" x14ac:dyDescent="0.25">
      <c r="B227" s="95"/>
      <c r="C227" s="101"/>
      <c r="D227" s="197"/>
      <c r="E227" s="197"/>
      <c r="F227" s="197"/>
      <c r="G227" s="91"/>
      <c r="H227" s="91"/>
      <c r="I227" s="92"/>
      <c r="J227" s="62"/>
    </row>
    <row r="228" spans="2:10" x14ac:dyDescent="0.25">
      <c r="B228" s="95"/>
      <c r="C228" s="101"/>
      <c r="D228" s="197"/>
      <c r="E228" s="197"/>
      <c r="F228" s="197"/>
      <c r="G228" s="91"/>
      <c r="H228" s="91"/>
      <c r="I228" s="92"/>
      <c r="J228" s="62"/>
    </row>
    <row r="229" spans="2:10" x14ac:dyDescent="0.25">
      <c r="B229" s="95"/>
      <c r="C229" s="101"/>
      <c r="D229" s="197"/>
      <c r="E229" s="197"/>
      <c r="F229" s="197"/>
      <c r="G229" s="91"/>
      <c r="H229" s="91"/>
      <c r="I229" s="92"/>
      <c r="J229" s="62"/>
    </row>
    <row r="230" spans="2:10" x14ac:dyDescent="0.25">
      <c r="B230" s="95"/>
      <c r="C230" s="101"/>
      <c r="D230" s="197"/>
      <c r="E230" s="197"/>
      <c r="F230" s="197"/>
      <c r="G230" s="91"/>
      <c r="H230" s="91"/>
      <c r="I230" s="92"/>
      <c r="J230" s="62"/>
    </row>
    <row r="231" spans="2:10" x14ac:dyDescent="0.25">
      <c r="B231" s="95"/>
      <c r="C231" s="101"/>
      <c r="D231" s="197"/>
      <c r="E231" s="197"/>
      <c r="F231" s="197"/>
      <c r="G231" s="91"/>
      <c r="H231" s="91"/>
      <c r="I231" s="92"/>
      <c r="J231" s="62"/>
    </row>
    <row r="232" spans="2:10" x14ac:dyDescent="0.25">
      <c r="B232" s="95" t="s">
        <v>781</v>
      </c>
      <c r="C232" s="197"/>
      <c r="D232" s="197"/>
      <c r="E232" s="197"/>
      <c r="F232" s="197"/>
      <c r="G232" s="91"/>
      <c r="H232" s="91"/>
      <c r="I232" s="92"/>
      <c r="J232" s="62"/>
    </row>
    <row r="233" spans="2:10" x14ac:dyDescent="0.25">
      <c r="B233" s="95"/>
      <c r="C233" s="101"/>
      <c r="D233" s="197"/>
      <c r="E233" s="197"/>
      <c r="F233" s="197"/>
      <c r="G233" s="91"/>
      <c r="H233" s="91"/>
      <c r="I233" s="92"/>
      <c r="J233" s="62"/>
    </row>
    <row r="234" spans="2:10" x14ac:dyDescent="0.25">
      <c r="B234" s="95"/>
      <c r="C234" s="101"/>
      <c r="D234" s="197"/>
      <c r="E234" s="197"/>
      <c r="F234" s="197"/>
      <c r="G234" s="91"/>
      <c r="H234" s="91"/>
      <c r="I234" s="92"/>
      <c r="J234" s="62"/>
    </row>
    <row r="235" spans="2:10" x14ac:dyDescent="0.25">
      <c r="B235" s="95"/>
      <c r="C235" s="101"/>
      <c r="D235" s="197"/>
      <c r="E235" s="197"/>
      <c r="F235" s="197"/>
      <c r="G235" s="91"/>
      <c r="H235" s="91"/>
      <c r="I235" s="92"/>
      <c r="J235" s="62"/>
    </row>
    <row r="236" spans="2:10" x14ac:dyDescent="0.25">
      <c r="B236" s="95"/>
      <c r="C236" s="101"/>
      <c r="D236" s="197"/>
      <c r="E236" s="197"/>
      <c r="F236" s="197"/>
      <c r="G236" s="91"/>
      <c r="H236" s="91"/>
      <c r="I236" s="92"/>
      <c r="J236" s="62"/>
    </row>
    <row r="237" spans="2:10" x14ac:dyDescent="0.25">
      <c r="B237" s="95"/>
      <c r="C237" s="101"/>
      <c r="D237" s="197"/>
      <c r="E237" s="197"/>
      <c r="F237" s="197"/>
      <c r="G237" s="91"/>
      <c r="H237" s="91"/>
      <c r="I237" s="92"/>
      <c r="J237" s="62"/>
    </row>
    <row r="238" spans="2:10" x14ac:dyDescent="0.25">
      <c r="B238" s="95"/>
      <c r="C238" s="101"/>
      <c r="D238" s="197"/>
      <c r="E238" s="197"/>
      <c r="F238" s="197"/>
      <c r="G238" s="91"/>
      <c r="H238" s="91"/>
      <c r="I238" s="92"/>
      <c r="J238" s="62"/>
    </row>
    <row r="239" spans="2:10" x14ac:dyDescent="0.25">
      <c r="B239" s="95"/>
      <c r="C239" s="101"/>
      <c r="D239" s="197"/>
      <c r="E239" s="197"/>
      <c r="F239" s="197"/>
      <c r="G239" s="91"/>
      <c r="H239" s="91"/>
      <c r="I239" s="92"/>
      <c r="J239" s="62"/>
    </row>
    <row r="240" spans="2:10" x14ac:dyDescent="0.25">
      <c r="B240" s="95"/>
      <c r="C240" s="101"/>
      <c r="D240" s="197"/>
      <c r="E240" s="197"/>
      <c r="F240" s="197"/>
      <c r="G240" s="91"/>
      <c r="H240" s="91"/>
      <c r="I240" s="92"/>
      <c r="J240" s="62"/>
    </row>
    <row r="241" spans="2:10" x14ac:dyDescent="0.25">
      <c r="B241" s="95"/>
      <c r="C241" s="101"/>
      <c r="D241" s="197"/>
      <c r="E241" s="197"/>
      <c r="F241" s="197"/>
      <c r="G241" s="91"/>
      <c r="H241" s="91"/>
      <c r="I241" s="92"/>
      <c r="J241" s="62"/>
    </row>
    <row r="242" spans="2:10" x14ac:dyDescent="0.25">
      <c r="B242" s="95"/>
      <c r="C242" s="101"/>
      <c r="D242" s="197"/>
      <c r="E242" s="197"/>
      <c r="F242" s="197"/>
      <c r="G242" s="91"/>
      <c r="H242" s="91"/>
      <c r="I242" s="92"/>
      <c r="J242" s="62"/>
    </row>
    <row r="243" spans="2:10" x14ac:dyDescent="0.25">
      <c r="B243" s="95"/>
      <c r="C243" s="101"/>
      <c r="D243" s="197"/>
      <c r="E243" s="197"/>
      <c r="F243" s="197"/>
      <c r="G243" s="91"/>
      <c r="H243" s="91"/>
      <c r="I243" s="92"/>
      <c r="J243" s="62"/>
    </row>
    <row r="244" spans="2:10" x14ac:dyDescent="0.25">
      <c r="B244" s="95"/>
      <c r="C244" s="101"/>
      <c r="D244" s="197"/>
      <c r="E244" s="197"/>
      <c r="F244" s="197"/>
      <c r="G244" s="91"/>
      <c r="H244" s="91"/>
      <c r="I244" s="92"/>
      <c r="J244" s="62"/>
    </row>
    <row r="245" spans="2:10" x14ac:dyDescent="0.25">
      <c r="B245" s="95"/>
      <c r="C245" s="101"/>
      <c r="D245" s="197"/>
      <c r="E245" s="197"/>
      <c r="F245" s="197"/>
      <c r="G245" s="91"/>
      <c r="H245" s="91"/>
      <c r="I245" s="92"/>
      <c r="J245" s="62"/>
    </row>
    <row r="246" spans="2:10" x14ac:dyDescent="0.25">
      <c r="B246" s="95"/>
      <c r="C246" s="101"/>
      <c r="D246" s="197"/>
      <c r="E246" s="197"/>
      <c r="F246" s="197"/>
      <c r="G246" s="91"/>
      <c r="H246" s="91"/>
      <c r="I246" s="92"/>
      <c r="J246" s="62"/>
    </row>
    <row r="247" spans="2:10" x14ac:dyDescent="0.25">
      <c r="B247" s="95" t="s">
        <v>782</v>
      </c>
      <c r="C247" s="197"/>
      <c r="D247" s="197"/>
      <c r="E247" s="197"/>
      <c r="F247" s="197"/>
      <c r="G247" s="91"/>
      <c r="H247" s="91"/>
      <c r="I247" s="92"/>
      <c r="J247" s="62"/>
    </row>
    <row r="248" spans="2:10" x14ac:dyDescent="0.25">
      <c r="B248" s="95"/>
      <c r="C248" s="101"/>
      <c r="D248" s="197"/>
      <c r="E248" s="197"/>
      <c r="F248" s="197"/>
      <c r="G248" s="91"/>
      <c r="H248" s="91"/>
      <c r="I248" s="92"/>
      <c r="J248" s="62"/>
    </row>
    <row r="249" spans="2:10" x14ac:dyDescent="0.25">
      <c r="B249" s="95"/>
      <c r="C249" s="101"/>
      <c r="D249" s="197"/>
      <c r="E249" s="197"/>
      <c r="F249" s="197"/>
      <c r="G249" s="91"/>
      <c r="H249" s="91"/>
      <c r="I249" s="92"/>
      <c r="J249" s="62"/>
    </row>
    <row r="250" spans="2:10" x14ac:dyDescent="0.25">
      <c r="B250" s="95"/>
      <c r="C250" s="101"/>
      <c r="D250" s="197"/>
      <c r="E250" s="197"/>
      <c r="F250" s="197"/>
      <c r="G250" s="91"/>
      <c r="H250" s="91"/>
      <c r="I250" s="92"/>
      <c r="J250" s="62"/>
    </row>
    <row r="251" spans="2:10" x14ac:dyDescent="0.25">
      <c r="B251" s="95"/>
      <c r="C251" s="101"/>
      <c r="D251" s="197"/>
      <c r="E251" s="197"/>
      <c r="F251" s="197"/>
      <c r="G251" s="91"/>
      <c r="H251" s="91"/>
      <c r="I251" s="92"/>
      <c r="J251" s="62"/>
    </row>
    <row r="252" spans="2:10" x14ac:dyDescent="0.25">
      <c r="B252" s="95"/>
      <c r="C252" s="101"/>
      <c r="D252" s="197"/>
      <c r="E252" s="197"/>
      <c r="F252" s="197"/>
      <c r="G252" s="91"/>
      <c r="H252" s="91"/>
      <c r="I252" s="92"/>
      <c r="J252" s="62"/>
    </row>
    <row r="253" spans="2:10" x14ac:dyDescent="0.25">
      <c r="B253" s="95"/>
      <c r="C253" s="101"/>
      <c r="D253" s="197"/>
      <c r="E253" s="197"/>
      <c r="F253" s="197"/>
      <c r="G253" s="91"/>
      <c r="H253" s="91"/>
      <c r="I253" s="92"/>
      <c r="J253" s="62"/>
    </row>
    <row r="254" spans="2:10" x14ac:dyDescent="0.25">
      <c r="B254" s="95"/>
      <c r="C254" s="101"/>
      <c r="D254" s="197"/>
      <c r="E254" s="197"/>
      <c r="F254" s="197"/>
      <c r="G254" s="91"/>
      <c r="H254" s="91"/>
      <c r="I254" s="92"/>
      <c r="J254" s="62"/>
    </row>
    <row r="255" spans="2:10" x14ac:dyDescent="0.25">
      <c r="B255" s="95"/>
      <c r="C255" s="101"/>
      <c r="D255" s="197"/>
      <c r="E255" s="197"/>
      <c r="F255" s="197"/>
      <c r="G255" s="91"/>
      <c r="H255" s="91"/>
      <c r="I255" s="92"/>
      <c r="J255" s="62"/>
    </row>
    <row r="256" spans="2:10" x14ac:dyDescent="0.25">
      <c r="B256" s="95"/>
      <c r="C256" s="101"/>
      <c r="D256" s="197"/>
      <c r="E256" s="197"/>
      <c r="F256" s="197"/>
      <c r="G256" s="91"/>
      <c r="H256" s="91"/>
      <c r="I256" s="92"/>
      <c r="J256" s="62"/>
    </row>
    <row r="257" spans="2:10" x14ac:dyDescent="0.25">
      <c r="B257" s="95"/>
      <c r="C257" s="101"/>
      <c r="D257" s="197"/>
      <c r="E257" s="197"/>
      <c r="F257" s="197"/>
      <c r="G257" s="91"/>
      <c r="H257" s="91"/>
      <c r="I257" s="92"/>
      <c r="J257" s="62"/>
    </row>
    <row r="258" spans="2:10" x14ac:dyDescent="0.25">
      <c r="B258" s="95"/>
      <c r="C258" s="101"/>
      <c r="D258" s="197"/>
      <c r="E258" s="197"/>
      <c r="F258" s="197"/>
      <c r="G258" s="91"/>
      <c r="H258" s="91"/>
      <c r="I258" s="92"/>
      <c r="J258" s="62"/>
    </row>
    <row r="259" spans="2:10" x14ac:dyDescent="0.25">
      <c r="B259" s="95"/>
      <c r="C259" s="101"/>
      <c r="D259" s="197"/>
      <c r="E259" s="197"/>
      <c r="F259" s="197"/>
      <c r="G259" s="91"/>
      <c r="H259" s="91"/>
      <c r="I259" s="92"/>
      <c r="J259" s="62"/>
    </row>
    <row r="260" spans="2:10" x14ac:dyDescent="0.25">
      <c r="B260" s="95"/>
      <c r="C260" s="101"/>
      <c r="D260" s="197"/>
      <c r="E260" s="197"/>
      <c r="F260" s="197"/>
      <c r="G260" s="91"/>
      <c r="H260" s="91"/>
      <c r="I260" s="92"/>
      <c r="J260" s="62"/>
    </row>
    <row r="261" spans="2:10" x14ac:dyDescent="0.25">
      <c r="B261" s="95"/>
      <c r="C261" s="101"/>
      <c r="D261" s="197"/>
      <c r="E261" s="197"/>
      <c r="F261" s="197"/>
      <c r="G261" s="91"/>
      <c r="H261" s="91"/>
      <c r="I261" s="92"/>
      <c r="J261" s="62"/>
    </row>
    <row r="262" spans="2:10" x14ac:dyDescent="0.25">
      <c r="B262" s="95" t="s">
        <v>783</v>
      </c>
      <c r="C262" s="197"/>
      <c r="D262" s="197"/>
      <c r="E262" s="197"/>
      <c r="F262" s="197"/>
      <c r="G262" s="91"/>
      <c r="H262" s="91"/>
      <c r="I262" s="92"/>
      <c r="J262" s="62"/>
    </row>
    <row r="263" spans="2:10" x14ac:dyDescent="0.25">
      <c r="B263" s="95"/>
      <c r="C263" s="101"/>
      <c r="D263" s="197"/>
      <c r="E263" s="197"/>
      <c r="F263" s="197"/>
      <c r="G263" s="91"/>
      <c r="H263" s="91"/>
      <c r="I263" s="92"/>
      <c r="J263" s="62"/>
    </row>
    <row r="264" spans="2:10" x14ac:dyDescent="0.25">
      <c r="B264" s="95"/>
      <c r="C264" s="101"/>
      <c r="D264" s="197"/>
      <c r="E264" s="197"/>
      <c r="F264" s="197"/>
      <c r="G264" s="91"/>
      <c r="H264" s="91"/>
      <c r="I264" s="92"/>
      <c r="J264" s="62"/>
    </row>
    <row r="265" spans="2:10" x14ac:dyDescent="0.25">
      <c r="B265" s="95"/>
      <c r="C265" s="101"/>
      <c r="D265" s="197"/>
      <c r="E265" s="197"/>
      <c r="F265" s="197"/>
      <c r="G265" s="91"/>
      <c r="H265" s="91"/>
      <c r="I265" s="92"/>
      <c r="J265" s="62"/>
    </row>
    <row r="266" spans="2:10" x14ac:dyDescent="0.25">
      <c r="B266" s="95"/>
      <c r="C266" s="101"/>
      <c r="D266" s="197"/>
      <c r="E266" s="197"/>
      <c r="F266" s="197"/>
      <c r="G266" s="91"/>
      <c r="H266" s="91"/>
      <c r="I266" s="92"/>
      <c r="J266" s="62"/>
    </row>
    <row r="267" spans="2:10" x14ac:dyDescent="0.25">
      <c r="B267" s="95"/>
      <c r="C267" s="101"/>
      <c r="D267" s="197"/>
      <c r="E267" s="197"/>
      <c r="F267" s="197"/>
      <c r="G267" s="91"/>
      <c r="H267" s="91"/>
      <c r="I267" s="92"/>
      <c r="J267" s="62"/>
    </row>
    <row r="268" spans="2:10" x14ac:dyDescent="0.25">
      <c r="B268" s="95"/>
      <c r="C268" s="101"/>
      <c r="D268" s="197"/>
      <c r="E268" s="197"/>
      <c r="F268" s="197"/>
      <c r="G268" s="91"/>
      <c r="H268" s="91"/>
      <c r="I268" s="92"/>
      <c r="J268" s="62"/>
    </row>
    <row r="269" spans="2:10" x14ac:dyDescent="0.25">
      <c r="B269" s="95"/>
      <c r="C269" s="101"/>
      <c r="D269" s="197"/>
      <c r="E269" s="197"/>
      <c r="F269" s="197"/>
      <c r="G269" s="91"/>
      <c r="H269" s="91"/>
      <c r="I269" s="92"/>
      <c r="J269" s="62"/>
    </row>
    <row r="270" spans="2:10" x14ac:dyDescent="0.25">
      <c r="B270" s="95"/>
      <c r="C270" s="101"/>
      <c r="D270" s="197"/>
      <c r="E270" s="197"/>
      <c r="F270" s="197"/>
      <c r="G270" s="91"/>
      <c r="H270" s="91"/>
      <c r="I270" s="92"/>
      <c r="J270" s="62"/>
    </row>
    <row r="271" spans="2:10" x14ac:dyDescent="0.25">
      <c r="B271" s="95"/>
      <c r="C271" s="101"/>
      <c r="D271" s="197"/>
      <c r="E271" s="197"/>
      <c r="F271" s="197"/>
      <c r="G271" s="91"/>
      <c r="H271" s="91"/>
      <c r="I271" s="92"/>
      <c r="J271" s="62"/>
    </row>
    <row r="272" spans="2:10" x14ac:dyDescent="0.25">
      <c r="B272" s="95"/>
      <c r="C272" s="101"/>
      <c r="D272" s="197"/>
      <c r="E272" s="197"/>
      <c r="F272" s="197"/>
      <c r="G272" s="91"/>
      <c r="H272" s="91"/>
      <c r="I272" s="92"/>
      <c r="J272" s="62"/>
    </row>
    <row r="273" spans="2:10" x14ac:dyDescent="0.25">
      <c r="B273" s="95"/>
      <c r="C273" s="101"/>
      <c r="D273" s="197"/>
      <c r="E273" s="197"/>
      <c r="F273" s="197"/>
      <c r="G273" s="91"/>
      <c r="H273" s="91"/>
      <c r="I273" s="92"/>
      <c r="J273" s="62"/>
    </row>
    <row r="274" spans="2:10" x14ac:dyDescent="0.25">
      <c r="B274" s="95"/>
      <c r="C274" s="101"/>
      <c r="D274" s="197"/>
      <c r="E274" s="197"/>
      <c r="F274" s="197"/>
      <c r="G274" s="91"/>
      <c r="H274" s="91"/>
      <c r="I274" s="92"/>
      <c r="J274" s="62"/>
    </row>
    <row r="275" spans="2:10" x14ac:dyDescent="0.25">
      <c r="B275" s="95"/>
      <c r="C275" s="101"/>
      <c r="D275" s="197"/>
      <c r="E275" s="197"/>
      <c r="F275" s="197"/>
      <c r="G275" s="91"/>
      <c r="H275" s="91"/>
      <c r="I275" s="92"/>
      <c r="J275" s="62"/>
    </row>
    <row r="276" spans="2:10" x14ac:dyDescent="0.25">
      <c r="B276" s="95"/>
      <c r="C276" s="101"/>
      <c r="D276" s="197"/>
      <c r="E276" s="197"/>
      <c r="F276" s="197"/>
      <c r="G276" s="91"/>
      <c r="H276" s="91"/>
      <c r="I276" s="92"/>
      <c r="J276" s="62"/>
    </row>
    <row r="277" spans="2:10" x14ac:dyDescent="0.25">
      <c r="B277" s="95" t="s">
        <v>784</v>
      </c>
      <c r="C277" s="197"/>
      <c r="D277" s="197"/>
      <c r="E277" s="197"/>
      <c r="F277" s="197"/>
      <c r="G277" s="91"/>
      <c r="H277" s="91"/>
      <c r="I277" s="92"/>
      <c r="J277" s="62"/>
    </row>
    <row r="278" spans="2:10" x14ac:dyDescent="0.25">
      <c r="B278" s="95"/>
      <c r="C278" s="101"/>
      <c r="D278" s="197"/>
      <c r="E278" s="197"/>
      <c r="F278" s="197"/>
      <c r="G278" s="91"/>
      <c r="H278" s="91"/>
      <c r="I278" s="92"/>
      <c r="J278" s="62"/>
    </row>
    <row r="279" spans="2:10" x14ac:dyDescent="0.25">
      <c r="B279" s="95"/>
      <c r="C279" s="101"/>
      <c r="D279" s="197"/>
      <c r="E279" s="197"/>
      <c r="F279" s="197"/>
      <c r="G279" s="91"/>
      <c r="H279" s="91"/>
      <c r="I279" s="92"/>
      <c r="J279" s="62"/>
    </row>
    <row r="280" spans="2:10" x14ac:dyDescent="0.25">
      <c r="B280" s="95"/>
      <c r="C280" s="101"/>
      <c r="D280" s="197"/>
      <c r="E280" s="197"/>
      <c r="F280" s="197"/>
      <c r="G280" s="91"/>
      <c r="H280" s="91"/>
      <c r="I280" s="92"/>
      <c r="J280" s="62"/>
    </row>
    <row r="281" spans="2:10" x14ac:dyDescent="0.25">
      <c r="B281" s="95"/>
      <c r="C281" s="101"/>
      <c r="D281" s="197"/>
      <c r="E281" s="197"/>
      <c r="F281" s="197"/>
      <c r="G281" s="91"/>
      <c r="H281" s="91"/>
      <c r="I281" s="92"/>
      <c r="J281" s="62"/>
    </row>
    <row r="282" spans="2:10" x14ac:dyDescent="0.25">
      <c r="B282" s="95"/>
      <c r="C282" s="101"/>
      <c r="D282" s="197"/>
      <c r="E282" s="197"/>
      <c r="F282" s="197"/>
      <c r="G282" s="91"/>
      <c r="H282" s="91"/>
      <c r="I282" s="92"/>
      <c r="J282" s="62"/>
    </row>
    <row r="283" spans="2:10" x14ac:dyDescent="0.25">
      <c r="B283" s="95"/>
      <c r="C283" s="101"/>
      <c r="D283" s="197"/>
      <c r="E283" s="197"/>
      <c r="F283" s="197"/>
      <c r="G283" s="91"/>
      <c r="H283" s="91"/>
      <c r="I283" s="92"/>
      <c r="J283" s="62"/>
    </row>
    <row r="284" spans="2:10" x14ac:dyDescent="0.25">
      <c r="B284" s="95"/>
      <c r="C284" s="101"/>
      <c r="D284" s="197"/>
      <c r="E284" s="197"/>
      <c r="F284" s="197"/>
      <c r="G284" s="91"/>
      <c r="H284" s="91"/>
      <c r="I284" s="92"/>
      <c r="J284" s="62"/>
    </row>
    <row r="285" spans="2:10" x14ac:dyDescent="0.25">
      <c r="B285" s="95"/>
      <c r="C285" s="101"/>
      <c r="D285" s="197"/>
      <c r="E285" s="197"/>
      <c r="F285" s="197"/>
      <c r="G285" s="91"/>
      <c r="H285" s="91"/>
      <c r="I285" s="92"/>
      <c r="J285" s="62"/>
    </row>
    <row r="286" spans="2:10" x14ac:dyDescent="0.25">
      <c r="B286" s="95"/>
      <c r="C286" s="101"/>
      <c r="D286" s="197"/>
      <c r="E286" s="197"/>
      <c r="F286" s="197"/>
      <c r="G286" s="91"/>
      <c r="H286" s="91"/>
      <c r="I286" s="92"/>
      <c r="J286" s="62"/>
    </row>
    <row r="287" spans="2:10" x14ac:dyDescent="0.25">
      <c r="B287" s="95"/>
      <c r="C287" s="101"/>
      <c r="D287" s="197"/>
      <c r="E287" s="197"/>
      <c r="F287" s="197"/>
      <c r="G287" s="91"/>
      <c r="H287" s="91"/>
      <c r="I287" s="92"/>
      <c r="J287" s="62"/>
    </row>
    <row r="288" spans="2:10" x14ac:dyDescent="0.25">
      <c r="B288" s="95"/>
      <c r="C288" s="101"/>
      <c r="D288" s="197"/>
      <c r="E288" s="197"/>
      <c r="F288" s="197"/>
      <c r="G288" s="91"/>
      <c r="H288" s="91"/>
      <c r="I288" s="92"/>
      <c r="J288" s="62"/>
    </row>
    <row r="289" spans="2:10" x14ac:dyDescent="0.25">
      <c r="B289" s="95"/>
      <c r="C289" s="101"/>
      <c r="D289" s="197"/>
      <c r="E289" s="197"/>
      <c r="F289" s="197"/>
      <c r="G289" s="91"/>
      <c r="H289" s="91"/>
      <c r="I289" s="92"/>
      <c r="J289" s="62"/>
    </row>
    <row r="290" spans="2:10" x14ac:dyDescent="0.25">
      <c r="B290" s="95"/>
      <c r="C290" s="101"/>
      <c r="D290" s="197"/>
      <c r="E290" s="197"/>
      <c r="F290" s="197"/>
      <c r="G290" s="91"/>
      <c r="H290" s="91"/>
      <c r="I290" s="92"/>
      <c r="J290" s="62"/>
    </row>
    <row r="291" spans="2:10" x14ac:dyDescent="0.25">
      <c r="B291" s="95"/>
      <c r="C291" s="101"/>
      <c r="D291" s="197"/>
      <c r="E291" s="197"/>
      <c r="F291" s="197"/>
      <c r="G291" s="91"/>
      <c r="H291" s="91"/>
      <c r="I291" s="92"/>
      <c r="J291" s="62"/>
    </row>
    <row r="292" spans="2:10" x14ac:dyDescent="0.25">
      <c r="B292" s="95" t="s">
        <v>785</v>
      </c>
      <c r="C292" s="197"/>
      <c r="D292" s="197"/>
      <c r="E292" s="197"/>
      <c r="F292" s="197"/>
      <c r="G292" s="91"/>
      <c r="H292" s="91"/>
      <c r="I292" s="92"/>
      <c r="J292" s="62"/>
    </row>
    <row r="293" spans="2:10" x14ac:dyDescent="0.25">
      <c r="B293" s="95"/>
      <c r="C293" s="101"/>
      <c r="D293" s="197"/>
      <c r="E293" s="197"/>
      <c r="F293" s="197"/>
      <c r="G293" s="91"/>
      <c r="H293" s="91"/>
      <c r="I293" s="92"/>
      <c r="J293" s="62"/>
    </row>
    <row r="294" spans="2:10" x14ac:dyDescent="0.25">
      <c r="B294" s="95"/>
      <c r="C294" s="101"/>
      <c r="D294" s="197"/>
      <c r="E294" s="197"/>
      <c r="F294" s="197"/>
      <c r="G294" s="91"/>
      <c r="H294" s="91"/>
      <c r="I294" s="92"/>
      <c r="J294" s="62"/>
    </row>
    <row r="295" spans="2:10" x14ac:dyDescent="0.25">
      <c r="B295" s="95"/>
      <c r="C295" s="101"/>
      <c r="D295" s="197"/>
      <c r="E295" s="197"/>
      <c r="F295" s="197"/>
      <c r="G295" s="91"/>
      <c r="H295" s="91"/>
      <c r="I295" s="92"/>
      <c r="J295" s="62"/>
    </row>
    <row r="296" spans="2:10" x14ac:dyDescent="0.25">
      <c r="B296" s="95"/>
      <c r="C296" s="101"/>
      <c r="D296" s="197"/>
      <c r="E296" s="197"/>
      <c r="F296" s="197"/>
      <c r="G296" s="91"/>
      <c r="H296" s="91"/>
      <c r="I296" s="92"/>
      <c r="J296" s="62"/>
    </row>
    <row r="297" spans="2:10" x14ac:dyDescent="0.25">
      <c r="B297" s="95"/>
      <c r="C297" s="101"/>
      <c r="D297" s="197"/>
      <c r="E297" s="197"/>
      <c r="F297" s="197"/>
      <c r="G297" s="91"/>
      <c r="H297" s="91"/>
      <c r="I297" s="92"/>
      <c r="J297" s="62"/>
    </row>
    <row r="298" spans="2:10" x14ac:dyDescent="0.25">
      <c r="B298" s="95"/>
      <c r="C298" s="101"/>
      <c r="D298" s="197"/>
      <c r="E298" s="197"/>
      <c r="F298" s="197"/>
      <c r="G298" s="91"/>
      <c r="H298" s="91"/>
      <c r="I298" s="92"/>
      <c r="J298" s="62"/>
    </row>
    <row r="299" spans="2:10" x14ac:dyDescent="0.25">
      <c r="B299" s="95"/>
      <c r="C299" s="101"/>
      <c r="D299" s="197"/>
      <c r="E299" s="197"/>
      <c r="F299" s="197"/>
      <c r="G299" s="91"/>
      <c r="H299" s="91"/>
      <c r="I299" s="92"/>
      <c r="J299" s="62"/>
    </row>
    <row r="300" spans="2:10" x14ac:dyDescent="0.25">
      <c r="B300" s="95"/>
      <c r="C300" s="101"/>
      <c r="D300" s="197"/>
      <c r="E300" s="197"/>
      <c r="F300" s="197"/>
      <c r="G300" s="91"/>
      <c r="H300" s="91"/>
      <c r="I300" s="92"/>
      <c r="J300" s="62"/>
    </row>
    <row r="301" spans="2:10" x14ac:dyDescent="0.25">
      <c r="B301" s="95"/>
      <c r="C301" s="101"/>
      <c r="D301" s="197"/>
      <c r="E301" s="197"/>
      <c r="F301" s="197"/>
      <c r="G301" s="91"/>
      <c r="H301" s="91"/>
      <c r="I301" s="92"/>
      <c r="J301" s="62"/>
    </row>
    <row r="302" spans="2:10" x14ac:dyDescent="0.25">
      <c r="B302" s="95"/>
      <c r="C302" s="101"/>
      <c r="D302" s="197"/>
      <c r="E302" s="197"/>
      <c r="F302" s="197"/>
      <c r="G302" s="91"/>
      <c r="H302" s="91"/>
      <c r="I302" s="92"/>
      <c r="J302" s="62"/>
    </row>
    <row r="303" spans="2:10" x14ac:dyDescent="0.25">
      <c r="B303" s="95"/>
      <c r="C303" s="101"/>
      <c r="D303" s="197"/>
      <c r="E303" s="197"/>
      <c r="F303" s="197"/>
      <c r="G303" s="91"/>
      <c r="H303" s="91"/>
      <c r="I303" s="92"/>
      <c r="J303" s="62"/>
    </row>
    <row r="304" spans="2:10" x14ac:dyDescent="0.25">
      <c r="B304" s="95"/>
      <c r="C304" s="101"/>
      <c r="D304" s="197"/>
      <c r="E304" s="197"/>
      <c r="F304" s="197"/>
      <c r="G304" s="91"/>
      <c r="H304" s="91"/>
      <c r="I304" s="92"/>
      <c r="J304" s="62"/>
    </row>
    <row r="305" spans="2:10" x14ac:dyDescent="0.25">
      <c r="B305" s="95"/>
      <c r="C305" s="101"/>
      <c r="D305" s="197"/>
      <c r="E305" s="197"/>
      <c r="F305" s="197"/>
      <c r="G305" s="91"/>
      <c r="H305" s="91"/>
      <c r="I305" s="92"/>
      <c r="J305" s="62"/>
    </row>
    <row r="306" spans="2:10" x14ac:dyDescent="0.25">
      <c r="B306" s="95"/>
      <c r="C306" s="101"/>
      <c r="D306" s="197"/>
      <c r="E306" s="197"/>
      <c r="F306" s="197"/>
      <c r="G306" s="91"/>
      <c r="H306" s="91"/>
      <c r="I306" s="92"/>
      <c r="J306" s="62"/>
    </row>
    <row r="307" spans="2:10" x14ac:dyDescent="0.25">
      <c r="B307" s="95" t="s">
        <v>786</v>
      </c>
      <c r="C307" s="197"/>
      <c r="D307" s="197"/>
      <c r="E307" s="197"/>
      <c r="F307" s="197"/>
      <c r="G307" s="91"/>
      <c r="H307" s="91"/>
      <c r="I307" s="92"/>
      <c r="J307" s="62"/>
    </row>
    <row r="308" spans="2:10" x14ac:dyDescent="0.25">
      <c r="B308" s="95"/>
      <c r="C308" s="101"/>
      <c r="D308" s="197"/>
      <c r="E308" s="197"/>
      <c r="F308" s="197"/>
      <c r="G308" s="91"/>
      <c r="H308" s="91"/>
      <c r="I308" s="92"/>
      <c r="J308" s="62"/>
    </row>
    <row r="309" spans="2:10" x14ac:dyDescent="0.25">
      <c r="B309" s="95"/>
      <c r="C309" s="101"/>
      <c r="D309" s="197"/>
      <c r="E309" s="197"/>
      <c r="F309" s="197"/>
      <c r="G309" s="91"/>
      <c r="H309" s="91"/>
      <c r="I309" s="92"/>
      <c r="J309" s="62"/>
    </row>
    <row r="310" spans="2:10" x14ac:dyDescent="0.25">
      <c r="B310" s="95"/>
      <c r="C310" s="101"/>
      <c r="D310" s="197"/>
      <c r="E310" s="197"/>
      <c r="F310" s="197"/>
      <c r="G310" s="91"/>
      <c r="H310" s="91"/>
      <c r="I310" s="92"/>
      <c r="J310" s="62"/>
    </row>
    <row r="311" spans="2:10" x14ac:dyDescent="0.25">
      <c r="B311" s="95"/>
      <c r="C311" s="101"/>
      <c r="D311" s="197"/>
      <c r="E311" s="197"/>
      <c r="F311" s="197"/>
      <c r="G311" s="91"/>
      <c r="H311" s="91"/>
      <c r="I311" s="92"/>
      <c r="J311" s="62"/>
    </row>
    <row r="312" spans="2:10" x14ac:dyDescent="0.25">
      <c r="B312" s="95"/>
      <c r="C312" s="101"/>
      <c r="D312" s="197"/>
      <c r="E312" s="197"/>
      <c r="F312" s="197"/>
      <c r="G312" s="91"/>
      <c r="H312" s="91"/>
      <c r="I312" s="92"/>
      <c r="J312" s="62"/>
    </row>
    <row r="313" spans="2:10" x14ac:dyDescent="0.25">
      <c r="B313" s="95"/>
      <c r="C313" s="101"/>
      <c r="D313" s="197"/>
      <c r="E313" s="197"/>
      <c r="F313" s="197"/>
      <c r="G313" s="91"/>
      <c r="H313" s="91"/>
      <c r="I313" s="92"/>
      <c r="J313" s="62"/>
    </row>
    <row r="314" spans="2:10" x14ac:dyDescent="0.25">
      <c r="B314" s="95"/>
      <c r="C314" s="101"/>
      <c r="D314" s="197"/>
      <c r="E314" s="197"/>
      <c r="F314" s="197"/>
      <c r="G314" s="91"/>
      <c r="H314" s="91"/>
      <c r="I314" s="92"/>
      <c r="J314" s="62"/>
    </row>
    <row r="315" spans="2:10" x14ac:dyDescent="0.25">
      <c r="B315" s="95"/>
      <c r="C315" s="101"/>
      <c r="D315" s="197"/>
      <c r="E315" s="197"/>
      <c r="F315" s="197"/>
      <c r="G315" s="91"/>
      <c r="H315" s="91"/>
      <c r="I315" s="92"/>
      <c r="J315" s="62"/>
    </row>
    <row r="316" spans="2:10" x14ac:dyDescent="0.25">
      <c r="B316" s="95"/>
      <c r="C316" s="101"/>
      <c r="D316" s="197"/>
      <c r="E316" s="197"/>
      <c r="F316" s="197"/>
      <c r="G316" s="91"/>
      <c r="H316" s="91"/>
      <c r="I316" s="92"/>
      <c r="J316" s="62"/>
    </row>
    <row r="317" spans="2:10" x14ac:dyDescent="0.25">
      <c r="B317" s="95"/>
      <c r="C317" s="101"/>
      <c r="D317" s="197"/>
      <c r="E317" s="197"/>
      <c r="F317" s="197"/>
      <c r="G317" s="91"/>
      <c r="H317" s="91"/>
      <c r="I317" s="92"/>
      <c r="J317" s="62"/>
    </row>
    <row r="318" spans="2:10" x14ac:dyDescent="0.25">
      <c r="B318" s="95"/>
      <c r="C318" s="101"/>
      <c r="D318" s="197"/>
      <c r="E318" s="197"/>
      <c r="F318" s="197"/>
      <c r="G318" s="91"/>
      <c r="H318" s="91"/>
      <c r="I318" s="92"/>
      <c r="J318" s="62"/>
    </row>
    <row r="319" spans="2:10" x14ac:dyDescent="0.25">
      <c r="B319" s="95"/>
      <c r="C319" s="101"/>
      <c r="D319" s="197"/>
      <c r="E319" s="197"/>
      <c r="F319" s="197"/>
      <c r="G319" s="91"/>
      <c r="H319" s="91"/>
      <c r="I319" s="92"/>
      <c r="J319" s="62"/>
    </row>
    <row r="320" spans="2:10" x14ac:dyDescent="0.25">
      <c r="B320" s="95"/>
      <c r="C320" s="101"/>
      <c r="D320" s="197"/>
      <c r="E320" s="197"/>
      <c r="F320" s="197"/>
      <c r="G320" s="91"/>
      <c r="H320" s="91"/>
      <c r="I320" s="92"/>
      <c r="J320" s="62"/>
    </row>
    <row r="321" spans="2:10" x14ac:dyDescent="0.25">
      <c r="B321" s="95"/>
      <c r="C321" s="101"/>
      <c r="D321" s="197"/>
      <c r="E321" s="197"/>
      <c r="F321" s="197"/>
      <c r="G321" s="91"/>
      <c r="H321" s="91"/>
      <c r="I321" s="92"/>
      <c r="J321" s="62"/>
    </row>
    <row r="322" spans="2:10" x14ac:dyDescent="0.25">
      <c r="B322" s="95" t="s">
        <v>787</v>
      </c>
      <c r="C322" s="197"/>
      <c r="D322" s="197"/>
      <c r="E322" s="197"/>
      <c r="F322" s="197"/>
      <c r="G322" s="91"/>
      <c r="H322" s="91"/>
      <c r="I322" s="92"/>
      <c r="J322" s="62"/>
    </row>
    <row r="323" spans="2:10" x14ac:dyDescent="0.25">
      <c r="B323" s="95"/>
      <c r="C323" s="101"/>
      <c r="D323" s="197"/>
      <c r="E323" s="197"/>
      <c r="F323" s="197"/>
      <c r="G323" s="91"/>
      <c r="H323" s="91"/>
      <c r="I323" s="92"/>
      <c r="J323" s="62"/>
    </row>
    <row r="324" spans="2:10" x14ac:dyDescent="0.25">
      <c r="B324" s="95"/>
      <c r="C324" s="101"/>
      <c r="D324" s="197"/>
      <c r="E324" s="197"/>
      <c r="F324" s="197"/>
      <c r="G324" s="91"/>
      <c r="H324" s="91"/>
      <c r="I324" s="92"/>
      <c r="J324" s="62"/>
    </row>
    <row r="325" spans="2:10" x14ac:dyDescent="0.25">
      <c r="B325" s="95"/>
      <c r="C325" s="101"/>
      <c r="D325" s="197"/>
      <c r="E325" s="197"/>
      <c r="F325" s="197"/>
      <c r="G325" s="91"/>
      <c r="H325" s="91"/>
      <c r="I325" s="92"/>
      <c r="J325" s="62"/>
    </row>
    <row r="326" spans="2:10" x14ac:dyDescent="0.25">
      <c r="B326" s="95"/>
      <c r="C326" s="101"/>
      <c r="D326" s="197"/>
      <c r="E326" s="197"/>
      <c r="F326" s="197"/>
      <c r="G326" s="91"/>
      <c r="H326" s="91"/>
      <c r="I326" s="92"/>
      <c r="J326" s="62"/>
    </row>
    <row r="327" spans="2:10" x14ac:dyDescent="0.25">
      <c r="B327" s="95"/>
      <c r="C327" s="101"/>
      <c r="D327" s="197"/>
      <c r="E327" s="197"/>
      <c r="F327" s="197"/>
      <c r="G327" s="91"/>
      <c r="H327" s="91"/>
      <c r="I327" s="92"/>
      <c r="J327" s="62"/>
    </row>
    <row r="328" spans="2:10" x14ac:dyDescent="0.25">
      <c r="B328" s="95"/>
      <c r="C328" s="101"/>
      <c r="D328" s="197"/>
      <c r="E328" s="197"/>
      <c r="F328" s="197"/>
      <c r="G328" s="91"/>
      <c r="H328" s="91"/>
      <c r="I328" s="92"/>
      <c r="J328" s="62"/>
    </row>
    <row r="329" spans="2:10" x14ac:dyDescent="0.25">
      <c r="B329" s="95"/>
      <c r="C329" s="101"/>
      <c r="D329" s="197"/>
      <c r="E329" s="197"/>
      <c r="F329" s="197"/>
      <c r="G329" s="91"/>
      <c r="H329" s="91"/>
      <c r="I329" s="92"/>
      <c r="J329" s="62"/>
    </row>
    <row r="330" spans="2:10" x14ac:dyDescent="0.25">
      <c r="B330" s="95"/>
      <c r="C330" s="101"/>
      <c r="D330" s="197"/>
      <c r="E330" s="197"/>
      <c r="F330" s="197"/>
      <c r="G330" s="91"/>
      <c r="H330" s="91"/>
      <c r="I330" s="92"/>
      <c r="J330" s="62"/>
    </row>
    <row r="331" spans="2:10" x14ac:dyDescent="0.25">
      <c r="B331" s="95"/>
      <c r="C331" s="101"/>
      <c r="D331" s="197"/>
      <c r="E331" s="197"/>
      <c r="F331" s="197"/>
      <c r="G331" s="91"/>
      <c r="H331" s="91"/>
      <c r="I331" s="92"/>
      <c r="J331" s="62"/>
    </row>
    <row r="332" spans="2:10" x14ac:dyDescent="0.25">
      <c r="B332" s="95"/>
      <c r="C332" s="101"/>
      <c r="D332" s="197"/>
      <c r="E332" s="197"/>
      <c r="F332" s="197"/>
      <c r="G332" s="91"/>
      <c r="H332" s="91"/>
      <c r="I332" s="92"/>
      <c r="J332" s="62"/>
    </row>
    <row r="333" spans="2:10" x14ac:dyDescent="0.25">
      <c r="B333" s="95"/>
      <c r="C333" s="101"/>
      <c r="D333" s="197"/>
      <c r="E333" s="197"/>
      <c r="F333" s="197"/>
      <c r="G333" s="91"/>
      <c r="H333" s="91"/>
      <c r="I333" s="92"/>
      <c r="J333" s="62"/>
    </row>
    <row r="334" spans="2:10" x14ac:dyDescent="0.25">
      <c r="B334" s="95"/>
      <c r="C334" s="101"/>
      <c r="D334" s="197"/>
      <c r="E334" s="197"/>
      <c r="F334" s="197"/>
      <c r="G334" s="91"/>
      <c r="H334" s="91"/>
      <c r="I334" s="92"/>
      <c r="J334" s="62"/>
    </row>
    <row r="335" spans="2:10" x14ac:dyDescent="0.25">
      <c r="B335" s="95"/>
      <c r="C335" s="101"/>
      <c r="D335" s="197"/>
      <c r="E335" s="197"/>
      <c r="F335" s="197"/>
      <c r="G335" s="91"/>
      <c r="H335" s="91"/>
      <c r="I335" s="92"/>
      <c r="J335" s="62"/>
    </row>
    <row r="336" spans="2:10" x14ac:dyDescent="0.25">
      <c r="B336" s="95"/>
      <c r="C336" s="101"/>
      <c r="D336" s="197"/>
      <c r="E336" s="197"/>
      <c r="F336" s="197"/>
      <c r="G336" s="91"/>
      <c r="H336" s="91"/>
      <c r="I336" s="92"/>
      <c r="J336" s="62"/>
    </row>
    <row r="337" spans="2:10" x14ac:dyDescent="0.25">
      <c r="B337" s="95" t="s">
        <v>788</v>
      </c>
      <c r="C337" s="197"/>
      <c r="D337" s="197"/>
      <c r="E337" s="197"/>
      <c r="F337" s="197"/>
      <c r="G337" s="91"/>
      <c r="H337" s="91"/>
      <c r="I337" s="92"/>
      <c r="J337" s="62"/>
    </row>
    <row r="338" spans="2:10" x14ac:dyDescent="0.25">
      <c r="B338" s="95"/>
      <c r="C338" s="101"/>
      <c r="D338" s="197"/>
      <c r="E338" s="197"/>
      <c r="F338" s="197"/>
      <c r="G338" s="91"/>
      <c r="H338" s="91"/>
      <c r="I338" s="92"/>
      <c r="J338" s="62"/>
    </row>
    <row r="339" spans="2:10" x14ac:dyDescent="0.25">
      <c r="B339" s="95"/>
      <c r="C339" s="101"/>
      <c r="D339" s="197"/>
      <c r="E339" s="197"/>
      <c r="F339" s="197"/>
      <c r="G339" s="91"/>
      <c r="H339" s="91"/>
      <c r="I339" s="92"/>
      <c r="J339" s="62"/>
    </row>
    <row r="340" spans="2:10" x14ac:dyDescent="0.25">
      <c r="B340" s="95"/>
      <c r="C340" s="101"/>
      <c r="D340" s="197"/>
      <c r="E340" s="197"/>
      <c r="F340" s="197"/>
      <c r="G340" s="91"/>
      <c r="H340" s="91"/>
      <c r="I340" s="92"/>
      <c r="J340" s="62"/>
    </row>
    <row r="341" spans="2:10" x14ac:dyDescent="0.25">
      <c r="B341" s="95"/>
      <c r="C341" s="101"/>
      <c r="D341" s="197"/>
      <c r="E341" s="197"/>
      <c r="F341" s="197"/>
      <c r="G341" s="91"/>
      <c r="H341" s="91"/>
      <c r="I341" s="92"/>
      <c r="J341" s="62"/>
    </row>
    <row r="342" spans="2:10" x14ac:dyDescent="0.25">
      <c r="B342" s="95"/>
      <c r="C342" s="101"/>
      <c r="D342" s="197"/>
      <c r="E342" s="197"/>
      <c r="F342" s="197"/>
      <c r="G342" s="91"/>
      <c r="H342" s="91"/>
      <c r="I342" s="92"/>
      <c r="J342" s="62"/>
    </row>
    <row r="343" spans="2:10" x14ac:dyDescent="0.25">
      <c r="B343" s="95"/>
      <c r="C343" s="101"/>
      <c r="D343" s="197"/>
      <c r="E343" s="197"/>
      <c r="F343" s="197"/>
      <c r="G343" s="91"/>
      <c r="H343" s="91"/>
      <c r="I343" s="92"/>
      <c r="J343" s="62"/>
    </row>
    <row r="344" spans="2:10" x14ac:dyDescent="0.25">
      <c r="B344" s="95"/>
      <c r="C344" s="101"/>
      <c r="D344" s="197"/>
      <c r="E344" s="197"/>
      <c r="F344" s="197"/>
      <c r="G344" s="91"/>
      <c r="H344" s="91"/>
      <c r="I344" s="92"/>
      <c r="J344" s="62"/>
    </row>
    <row r="345" spans="2:10" x14ac:dyDescent="0.25">
      <c r="B345" s="95"/>
      <c r="C345" s="101"/>
      <c r="D345" s="197"/>
      <c r="E345" s="197"/>
      <c r="F345" s="197"/>
      <c r="G345" s="91"/>
      <c r="H345" s="91"/>
      <c r="I345" s="92"/>
      <c r="J345" s="62"/>
    </row>
    <row r="346" spans="2:10" x14ac:dyDescent="0.25">
      <c r="B346" s="95"/>
      <c r="C346" s="101"/>
      <c r="D346" s="197"/>
      <c r="E346" s="197"/>
      <c r="F346" s="197"/>
      <c r="G346" s="91"/>
      <c r="H346" s="91"/>
      <c r="I346" s="92"/>
      <c r="J346" s="62"/>
    </row>
    <row r="347" spans="2:10" x14ac:dyDescent="0.25">
      <c r="B347" s="95"/>
      <c r="C347" s="101"/>
      <c r="D347" s="197"/>
      <c r="E347" s="197"/>
      <c r="F347" s="197"/>
      <c r="G347" s="91"/>
      <c r="H347" s="91"/>
      <c r="I347" s="92"/>
      <c r="J347" s="62"/>
    </row>
    <row r="348" spans="2:10" x14ac:dyDescent="0.25">
      <c r="B348" s="95"/>
      <c r="C348" s="101"/>
      <c r="D348" s="197"/>
      <c r="E348" s="197"/>
      <c r="F348" s="197"/>
      <c r="G348" s="91"/>
      <c r="H348" s="91"/>
      <c r="I348" s="92"/>
      <c r="J348" s="62"/>
    </row>
    <row r="349" spans="2:10" x14ac:dyDescent="0.25">
      <c r="B349" s="95"/>
      <c r="C349" s="101"/>
      <c r="D349" s="197"/>
      <c r="E349" s="197"/>
      <c r="F349" s="197"/>
      <c r="G349" s="91"/>
      <c r="H349" s="91"/>
      <c r="I349" s="92"/>
      <c r="J349" s="62"/>
    </row>
    <row r="350" spans="2:10" x14ac:dyDescent="0.25">
      <c r="B350" s="95"/>
      <c r="C350" s="101"/>
      <c r="D350" s="197"/>
      <c r="E350" s="197"/>
      <c r="F350" s="197"/>
      <c r="G350" s="91"/>
      <c r="H350" s="91"/>
      <c r="I350" s="92"/>
      <c r="J350" s="62"/>
    </row>
    <row r="351" spans="2:10" x14ac:dyDescent="0.25">
      <c r="B351" s="95"/>
      <c r="C351" s="101"/>
      <c r="D351" s="197"/>
      <c r="E351" s="197"/>
      <c r="F351" s="197"/>
      <c r="G351" s="91"/>
      <c r="H351" s="91"/>
      <c r="I351" s="92"/>
      <c r="J351" s="62"/>
    </row>
    <row r="352" spans="2:10" x14ac:dyDescent="0.25">
      <c r="B352" s="95" t="s">
        <v>789</v>
      </c>
      <c r="C352" s="197"/>
      <c r="D352" s="197"/>
      <c r="E352" s="197"/>
      <c r="F352" s="197"/>
      <c r="G352" s="91"/>
      <c r="H352" s="91"/>
      <c r="I352" s="92"/>
      <c r="J352" s="62"/>
    </row>
    <row r="353" spans="2:10" x14ac:dyDescent="0.25">
      <c r="B353" s="95"/>
      <c r="C353" s="101"/>
      <c r="D353" s="197"/>
      <c r="E353" s="197"/>
      <c r="F353" s="197"/>
      <c r="G353" s="91"/>
      <c r="H353" s="91"/>
      <c r="I353" s="92"/>
      <c r="J353" s="62"/>
    </row>
    <row r="354" spans="2:10" x14ac:dyDescent="0.25">
      <c r="B354" s="95"/>
      <c r="C354" s="101"/>
      <c r="D354" s="197"/>
      <c r="E354" s="197"/>
      <c r="F354" s="197"/>
      <c r="G354" s="91"/>
      <c r="H354" s="91"/>
      <c r="I354" s="92"/>
      <c r="J354" s="62"/>
    </row>
    <row r="355" spans="2:10" x14ac:dyDescent="0.25">
      <c r="B355" s="95"/>
      <c r="C355" s="101"/>
      <c r="D355" s="197"/>
      <c r="E355" s="197"/>
      <c r="F355" s="197"/>
      <c r="G355" s="91"/>
      <c r="H355" s="91"/>
      <c r="I355" s="92"/>
      <c r="J355" s="62"/>
    </row>
    <row r="356" spans="2:10" x14ac:dyDescent="0.25">
      <c r="B356" s="95"/>
      <c r="C356" s="101"/>
      <c r="D356" s="197"/>
      <c r="E356" s="197"/>
      <c r="F356" s="197"/>
      <c r="G356" s="91"/>
      <c r="H356" s="91"/>
      <c r="I356" s="92"/>
      <c r="J356" s="62"/>
    </row>
    <row r="357" spans="2:10" x14ac:dyDescent="0.25">
      <c r="B357" s="95"/>
      <c r="C357" s="101"/>
      <c r="D357" s="197"/>
      <c r="E357" s="197"/>
      <c r="F357" s="197"/>
      <c r="G357" s="91"/>
      <c r="H357" s="91"/>
      <c r="I357" s="92"/>
      <c r="J357" s="62"/>
    </row>
    <row r="358" spans="2:10" x14ac:dyDescent="0.25">
      <c r="B358" s="95"/>
      <c r="C358" s="101"/>
      <c r="D358" s="197"/>
      <c r="E358" s="197"/>
      <c r="F358" s="197"/>
      <c r="G358" s="91"/>
      <c r="H358" s="91"/>
      <c r="I358" s="92"/>
      <c r="J358" s="62"/>
    </row>
    <row r="359" spans="2:10" x14ac:dyDescent="0.25">
      <c r="B359" s="95"/>
      <c r="C359" s="101"/>
      <c r="D359" s="197"/>
      <c r="E359" s="197"/>
      <c r="F359" s="197"/>
      <c r="G359" s="91"/>
      <c r="H359" s="91"/>
      <c r="I359" s="92"/>
      <c r="J359" s="62"/>
    </row>
    <row r="360" spans="2:10" x14ac:dyDescent="0.25">
      <c r="B360" s="95"/>
      <c r="C360" s="101"/>
      <c r="D360" s="197"/>
      <c r="E360" s="197"/>
      <c r="F360" s="197"/>
      <c r="G360" s="91"/>
      <c r="H360" s="91"/>
      <c r="I360" s="92"/>
      <c r="J360" s="62"/>
    </row>
    <row r="361" spans="2:10" x14ac:dyDescent="0.25">
      <c r="B361" s="95"/>
      <c r="C361" s="101"/>
      <c r="D361" s="197"/>
      <c r="E361" s="197"/>
      <c r="F361" s="197"/>
      <c r="G361" s="91"/>
      <c r="H361" s="91"/>
      <c r="I361" s="92"/>
      <c r="J361" s="62"/>
    </row>
    <row r="362" spans="2:10" x14ac:dyDescent="0.25">
      <c r="B362" s="95"/>
      <c r="C362" s="101"/>
      <c r="D362" s="197"/>
      <c r="E362" s="197"/>
      <c r="F362" s="197"/>
      <c r="G362" s="91"/>
      <c r="H362" s="91"/>
      <c r="I362" s="92"/>
      <c r="J362" s="62"/>
    </row>
    <row r="363" spans="2:10" x14ac:dyDescent="0.25">
      <c r="B363" s="95"/>
      <c r="C363" s="101"/>
      <c r="D363" s="197"/>
      <c r="E363" s="197"/>
      <c r="F363" s="197"/>
      <c r="G363" s="91"/>
      <c r="H363" s="91"/>
      <c r="I363" s="92"/>
      <c r="J363" s="62"/>
    </row>
    <row r="364" spans="2:10" x14ac:dyDescent="0.25">
      <c r="B364" s="95"/>
      <c r="C364" s="101"/>
      <c r="D364" s="197"/>
      <c r="E364" s="197"/>
      <c r="F364" s="197"/>
      <c r="G364" s="91"/>
      <c r="H364" s="91"/>
      <c r="I364" s="92"/>
      <c r="J364" s="62"/>
    </row>
    <row r="365" spans="2:10" x14ac:dyDescent="0.25">
      <c r="B365" s="95"/>
      <c r="C365" s="101"/>
      <c r="D365" s="197"/>
      <c r="E365" s="197"/>
      <c r="F365" s="197"/>
      <c r="G365" s="91"/>
      <c r="H365" s="91"/>
      <c r="I365" s="92"/>
      <c r="J365" s="62"/>
    </row>
    <row r="366" spans="2:10" x14ac:dyDescent="0.25">
      <c r="B366" s="95"/>
      <c r="C366" s="101"/>
      <c r="D366" s="197"/>
      <c r="E366" s="197"/>
      <c r="F366" s="197"/>
      <c r="G366" s="91"/>
      <c r="H366" s="91"/>
      <c r="I366" s="92"/>
      <c r="J366" s="62"/>
    </row>
    <row r="367" spans="2:10" x14ac:dyDescent="0.25">
      <c r="B367" s="95" t="s">
        <v>790</v>
      </c>
      <c r="C367" s="197"/>
      <c r="D367" s="197"/>
      <c r="E367" s="197"/>
      <c r="F367" s="197"/>
      <c r="G367" s="91"/>
      <c r="H367" s="91"/>
      <c r="I367" s="92"/>
      <c r="J367" s="62"/>
    </row>
    <row r="368" spans="2:10" x14ac:dyDescent="0.25">
      <c r="B368" s="95"/>
      <c r="C368" s="101"/>
      <c r="D368" s="197"/>
      <c r="E368" s="197"/>
      <c r="F368" s="197"/>
      <c r="G368" s="91"/>
      <c r="H368" s="91"/>
      <c r="I368" s="92"/>
      <c r="J368" s="62"/>
    </row>
    <row r="369" spans="2:10" x14ac:dyDescent="0.25">
      <c r="B369" s="95"/>
      <c r="C369" s="101"/>
      <c r="D369" s="197"/>
      <c r="E369" s="197"/>
      <c r="F369" s="197"/>
      <c r="G369" s="91"/>
      <c r="H369" s="91"/>
      <c r="I369" s="92"/>
      <c r="J369" s="62"/>
    </row>
    <row r="370" spans="2:10" x14ac:dyDescent="0.25">
      <c r="B370" s="95"/>
      <c r="C370" s="101"/>
      <c r="D370" s="197"/>
      <c r="E370" s="197"/>
      <c r="F370" s="197"/>
      <c r="G370" s="91"/>
      <c r="H370" s="91"/>
      <c r="I370" s="92"/>
      <c r="J370" s="62"/>
    </row>
    <row r="371" spans="2:10" x14ac:dyDescent="0.25">
      <c r="B371" s="95"/>
      <c r="C371" s="101"/>
      <c r="D371" s="197"/>
      <c r="E371" s="197"/>
      <c r="F371" s="197"/>
      <c r="G371" s="91"/>
      <c r="H371" s="91"/>
      <c r="I371" s="92"/>
      <c r="J371" s="62"/>
    </row>
    <row r="372" spans="2:10" x14ac:dyDescent="0.25">
      <c r="B372" s="95"/>
      <c r="C372" s="101"/>
      <c r="D372" s="197"/>
      <c r="E372" s="197"/>
      <c r="F372" s="197"/>
      <c r="G372" s="91"/>
      <c r="H372" s="91"/>
      <c r="I372" s="92"/>
      <c r="J372" s="62"/>
    </row>
    <row r="373" spans="2:10" x14ac:dyDescent="0.25">
      <c r="B373" s="95"/>
      <c r="C373" s="101"/>
      <c r="D373" s="197"/>
      <c r="E373" s="197"/>
      <c r="F373" s="197"/>
      <c r="G373" s="91"/>
      <c r="H373" s="91"/>
      <c r="I373" s="92"/>
      <c r="J373" s="62"/>
    </row>
    <row r="374" spans="2:10" x14ac:dyDescent="0.25">
      <c r="B374" s="95"/>
      <c r="C374" s="101"/>
      <c r="D374" s="197"/>
      <c r="E374" s="197"/>
      <c r="F374" s="197"/>
      <c r="G374" s="91"/>
      <c r="H374" s="91"/>
      <c r="I374" s="92"/>
      <c r="J374" s="62"/>
    </row>
    <row r="375" spans="2:10" x14ac:dyDescent="0.25">
      <c r="B375" s="95"/>
      <c r="C375" s="101"/>
      <c r="D375" s="197"/>
      <c r="E375" s="197"/>
      <c r="F375" s="197"/>
      <c r="G375" s="91"/>
      <c r="H375" s="91"/>
      <c r="I375" s="92"/>
      <c r="J375" s="62"/>
    </row>
    <row r="376" spans="2:10" x14ac:dyDescent="0.25">
      <c r="B376" s="95"/>
      <c r="C376" s="101"/>
      <c r="D376" s="197"/>
      <c r="E376" s="197"/>
      <c r="F376" s="197"/>
      <c r="G376" s="91"/>
      <c r="H376" s="91"/>
      <c r="I376" s="92"/>
      <c r="J376" s="62"/>
    </row>
    <row r="377" spans="2:10" x14ac:dyDescent="0.25">
      <c r="B377" s="95"/>
      <c r="C377" s="101"/>
      <c r="D377" s="197"/>
      <c r="E377" s="197"/>
      <c r="F377" s="197"/>
      <c r="G377" s="91"/>
      <c r="H377" s="91"/>
      <c r="I377" s="92"/>
      <c r="J377" s="62"/>
    </row>
    <row r="378" spans="2:10" x14ac:dyDescent="0.25">
      <c r="B378" s="95"/>
      <c r="C378" s="101"/>
      <c r="D378" s="197"/>
      <c r="E378" s="197"/>
      <c r="F378" s="197"/>
      <c r="G378" s="91"/>
      <c r="H378" s="91"/>
      <c r="I378" s="92"/>
      <c r="J378" s="62"/>
    </row>
    <row r="379" spans="2:10" x14ac:dyDescent="0.25">
      <c r="B379" s="95"/>
      <c r="C379" s="101"/>
      <c r="D379" s="197"/>
      <c r="E379" s="197"/>
      <c r="F379" s="197"/>
      <c r="G379" s="91"/>
      <c r="H379" s="91"/>
      <c r="I379" s="92"/>
      <c r="J379" s="62"/>
    </row>
    <row r="380" spans="2:10" x14ac:dyDescent="0.25">
      <c r="B380" s="95"/>
      <c r="C380" s="101"/>
      <c r="D380" s="197"/>
      <c r="E380" s="197"/>
      <c r="F380" s="197"/>
      <c r="G380" s="91"/>
      <c r="H380" s="91"/>
      <c r="I380" s="92"/>
      <c r="J380" s="62"/>
    </row>
    <row r="381" spans="2:10" x14ac:dyDescent="0.25">
      <c r="B381" s="95"/>
      <c r="C381" s="101"/>
      <c r="D381" s="197"/>
      <c r="E381" s="197"/>
      <c r="F381" s="197"/>
      <c r="G381" s="91"/>
      <c r="H381" s="91"/>
      <c r="I381" s="92"/>
      <c r="J381" s="62"/>
    </row>
    <row r="382" spans="2:10" x14ac:dyDescent="0.25">
      <c r="B382" s="95" t="s">
        <v>791</v>
      </c>
      <c r="C382" s="197"/>
      <c r="D382" s="197"/>
      <c r="E382" s="197"/>
      <c r="F382" s="197"/>
      <c r="G382" s="91"/>
      <c r="H382" s="91"/>
      <c r="I382" s="92"/>
      <c r="J382" s="62"/>
    </row>
    <row r="383" spans="2:10" x14ac:dyDescent="0.25">
      <c r="B383" s="95"/>
      <c r="C383" s="101"/>
      <c r="D383" s="197"/>
      <c r="E383" s="197"/>
      <c r="F383" s="197"/>
      <c r="G383" s="91"/>
      <c r="H383" s="91"/>
      <c r="I383" s="92"/>
      <c r="J383" s="62"/>
    </row>
    <row r="384" spans="2:10" x14ac:dyDescent="0.25">
      <c r="B384" s="95"/>
      <c r="C384" s="101"/>
      <c r="D384" s="197"/>
      <c r="E384" s="197"/>
      <c r="F384" s="197"/>
      <c r="G384" s="91"/>
      <c r="H384" s="91"/>
      <c r="I384" s="92"/>
      <c r="J384" s="62"/>
    </row>
    <row r="385" spans="2:10" x14ac:dyDescent="0.25">
      <c r="B385" s="95"/>
      <c r="C385" s="101"/>
      <c r="D385" s="197"/>
      <c r="E385" s="197"/>
      <c r="F385" s="197"/>
      <c r="G385" s="91"/>
      <c r="H385" s="91"/>
      <c r="I385" s="92"/>
      <c r="J385" s="62"/>
    </row>
    <row r="386" spans="2:10" x14ac:dyDescent="0.25">
      <c r="B386" s="95"/>
      <c r="C386" s="101"/>
      <c r="D386" s="197"/>
      <c r="E386" s="197"/>
      <c r="F386" s="197"/>
      <c r="G386" s="91"/>
      <c r="H386" s="91"/>
      <c r="I386" s="92"/>
      <c r="J386" s="62"/>
    </row>
    <row r="387" spans="2:10" x14ac:dyDescent="0.25">
      <c r="B387" s="95"/>
      <c r="C387" s="101"/>
      <c r="D387" s="197"/>
      <c r="E387" s="197"/>
      <c r="F387" s="197"/>
      <c r="G387" s="91"/>
      <c r="H387" s="91"/>
      <c r="I387" s="92"/>
      <c r="J387" s="62"/>
    </row>
    <row r="388" spans="2:10" x14ac:dyDescent="0.25">
      <c r="B388" s="95"/>
      <c r="C388" s="101"/>
      <c r="D388" s="197"/>
      <c r="E388" s="197"/>
      <c r="F388" s="197"/>
      <c r="G388" s="91"/>
      <c r="H388" s="91"/>
      <c r="I388" s="92"/>
      <c r="J388" s="62"/>
    </row>
    <row r="389" spans="2:10" x14ac:dyDescent="0.25">
      <c r="B389" s="95"/>
      <c r="C389" s="101"/>
      <c r="D389" s="197"/>
      <c r="E389" s="197"/>
      <c r="F389" s="197"/>
      <c r="G389" s="91"/>
      <c r="H389" s="91"/>
      <c r="I389" s="92"/>
      <c r="J389" s="62"/>
    </row>
    <row r="390" spans="2:10" x14ac:dyDescent="0.25">
      <c r="B390" s="95"/>
      <c r="C390" s="101"/>
      <c r="D390" s="197"/>
      <c r="E390" s="197"/>
      <c r="F390" s="197"/>
      <c r="G390" s="91"/>
      <c r="H390" s="91"/>
      <c r="I390" s="92"/>
      <c r="J390" s="62"/>
    </row>
    <row r="391" spans="2:10" x14ac:dyDescent="0.25">
      <c r="B391" s="95"/>
      <c r="C391" s="101"/>
      <c r="D391" s="197"/>
      <c r="E391" s="197"/>
      <c r="F391" s="197"/>
      <c r="G391" s="91"/>
      <c r="H391" s="91"/>
      <c r="I391" s="92"/>
      <c r="J391" s="62"/>
    </row>
    <row r="392" spans="2:10" x14ac:dyDescent="0.25">
      <c r="B392" s="95"/>
      <c r="C392" s="101"/>
      <c r="D392" s="197"/>
      <c r="E392" s="197"/>
      <c r="F392" s="197"/>
      <c r="G392" s="91"/>
      <c r="H392" s="91"/>
      <c r="I392" s="92"/>
      <c r="J392" s="62"/>
    </row>
    <row r="393" spans="2:10" x14ac:dyDescent="0.25">
      <c r="B393" s="95"/>
      <c r="C393" s="101"/>
      <c r="D393" s="197"/>
      <c r="E393" s="197"/>
      <c r="F393" s="197"/>
      <c r="G393" s="91"/>
      <c r="H393" s="91"/>
      <c r="I393" s="92"/>
      <c r="J393" s="62"/>
    </row>
    <row r="394" spans="2:10" x14ac:dyDescent="0.25">
      <c r="B394" s="95"/>
      <c r="C394" s="101"/>
      <c r="D394" s="197"/>
      <c r="E394" s="197"/>
      <c r="F394" s="197"/>
      <c r="G394" s="91"/>
      <c r="H394" s="91"/>
      <c r="I394" s="92"/>
      <c r="J394" s="62"/>
    </row>
    <row r="395" spans="2:10" x14ac:dyDescent="0.25">
      <c r="B395" s="95"/>
      <c r="C395" s="101"/>
      <c r="D395" s="197"/>
      <c r="E395" s="197"/>
      <c r="F395" s="197"/>
      <c r="G395" s="91"/>
      <c r="H395" s="91"/>
      <c r="I395" s="92"/>
      <c r="J395" s="62"/>
    </row>
    <row r="396" spans="2:10" x14ac:dyDescent="0.25">
      <c r="B396" s="95"/>
      <c r="C396" s="101"/>
      <c r="D396" s="197"/>
      <c r="E396" s="197"/>
      <c r="F396" s="197"/>
      <c r="G396" s="91"/>
      <c r="H396" s="91"/>
      <c r="I396" s="92"/>
      <c r="J396" s="62"/>
    </row>
    <row r="397" spans="2:10" x14ac:dyDescent="0.25">
      <c r="B397" s="95" t="s">
        <v>792</v>
      </c>
      <c r="C397" s="197"/>
      <c r="D397" s="197"/>
      <c r="E397" s="197"/>
      <c r="F397" s="197"/>
      <c r="G397" s="91"/>
      <c r="H397" s="91"/>
      <c r="I397" s="92"/>
      <c r="J397" s="62"/>
    </row>
    <row r="398" spans="2:10" x14ac:dyDescent="0.25">
      <c r="B398" s="95"/>
      <c r="C398" s="101"/>
      <c r="D398" s="197"/>
      <c r="E398" s="197"/>
      <c r="F398" s="197"/>
      <c r="G398" s="91"/>
      <c r="H398" s="91"/>
      <c r="I398" s="92"/>
      <c r="J398" s="62"/>
    </row>
    <row r="399" spans="2:10" x14ac:dyDescent="0.25">
      <c r="B399" s="95"/>
      <c r="C399" s="101"/>
      <c r="D399" s="197"/>
      <c r="E399" s="197"/>
      <c r="F399" s="197"/>
      <c r="G399" s="91"/>
      <c r="H399" s="91"/>
      <c r="I399" s="92"/>
      <c r="J399" s="62"/>
    </row>
    <row r="400" spans="2:10" x14ac:dyDescent="0.25">
      <c r="B400" s="95"/>
      <c r="C400" s="101"/>
      <c r="D400" s="197"/>
      <c r="E400" s="197"/>
      <c r="F400" s="197"/>
      <c r="G400" s="91"/>
      <c r="H400" s="91"/>
      <c r="I400" s="92"/>
      <c r="J400" s="62"/>
    </row>
    <row r="401" spans="2:10" x14ac:dyDescent="0.25">
      <c r="B401" s="95"/>
      <c r="C401" s="101"/>
      <c r="D401" s="197"/>
      <c r="E401" s="197"/>
      <c r="F401" s="197"/>
      <c r="G401" s="91"/>
      <c r="H401" s="91"/>
      <c r="I401" s="92"/>
      <c r="J401" s="62"/>
    </row>
    <row r="402" spans="2:10" x14ac:dyDescent="0.25">
      <c r="B402" s="95"/>
      <c r="C402" s="101"/>
      <c r="D402" s="197"/>
      <c r="E402" s="197"/>
      <c r="F402" s="197"/>
      <c r="G402" s="91"/>
      <c r="H402" s="91"/>
      <c r="I402" s="92"/>
      <c r="J402" s="62"/>
    </row>
    <row r="403" spans="2:10" x14ac:dyDescent="0.25">
      <c r="B403" s="95"/>
      <c r="C403" s="101"/>
      <c r="D403" s="197"/>
      <c r="E403" s="197"/>
      <c r="F403" s="197"/>
      <c r="G403" s="91"/>
      <c r="H403" s="91"/>
      <c r="I403" s="92"/>
      <c r="J403" s="62"/>
    </row>
    <row r="404" spans="2:10" x14ac:dyDescent="0.25">
      <c r="B404" s="95"/>
      <c r="C404" s="101"/>
      <c r="D404" s="197"/>
      <c r="E404" s="197"/>
      <c r="F404" s="197"/>
      <c r="G404" s="91"/>
      <c r="H404" s="91"/>
      <c r="I404" s="92"/>
      <c r="J404" s="62"/>
    </row>
    <row r="405" spans="2:10" x14ac:dyDescent="0.25">
      <c r="B405" s="95"/>
      <c r="C405" s="101"/>
      <c r="D405" s="197"/>
      <c r="E405" s="197"/>
      <c r="F405" s="197"/>
      <c r="G405" s="91"/>
      <c r="H405" s="91"/>
      <c r="I405" s="92"/>
      <c r="J405" s="62"/>
    </row>
    <row r="406" spans="2:10" x14ac:dyDescent="0.25">
      <c r="B406" s="95"/>
      <c r="C406" s="101"/>
      <c r="D406" s="197"/>
      <c r="E406" s="197"/>
      <c r="F406" s="197"/>
      <c r="G406" s="91"/>
      <c r="H406" s="91"/>
      <c r="I406" s="92"/>
      <c r="J406" s="62"/>
    </row>
    <row r="407" spans="2:10" x14ac:dyDescent="0.25">
      <c r="B407" s="95"/>
      <c r="C407" s="101"/>
      <c r="D407" s="197"/>
      <c r="E407" s="197"/>
      <c r="F407" s="197"/>
      <c r="G407" s="91"/>
      <c r="H407" s="91"/>
      <c r="I407" s="92"/>
      <c r="J407" s="62"/>
    </row>
    <row r="408" spans="2:10" x14ac:dyDescent="0.25">
      <c r="B408" s="95"/>
      <c r="C408" s="101"/>
      <c r="D408" s="197"/>
      <c r="E408" s="197"/>
      <c r="F408" s="197"/>
      <c r="G408" s="91"/>
      <c r="H408" s="91"/>
      <c r="I408" s="92"/>
      <c r="J408" s="62"/>
    </row>
    <row r="409" spans="2:10" x14ac:dyDescent="0.25">
      <c r="B409" s="95"/>
      <c r="C409" s="101"/>
      <c r="D409" s="197"/>
      <c r="E409" s="197"/>
      <c r="F409" s="197"/>
      <c r="G409" s="91"/>
      <c r="H409" s="91"/>
      <c r="I409" s="92"/>
      <c r="J409" s="62"/>
    </row>
    <row r="410" spans="2:10" x14ac:dyDescent="0.25">
      <c r="B410" s="95"/>
      <c r="C410" s="101"/>
      <c r="D410" s="197"/>
      <c r="E410" s="197"/>
      <c r="F410" s="197"/>
      <c r="G410" s="91"/>
      <c r="H410" s="91"/>
      <c r="I410" s="92"/>
      <c r="J410" s="62"/>
    </row>
    <row r="411" spans="2:10" x14ac:dyDescent="0.25">
      <c r="B411" s="95"/>
      <c r="C411" s="101"/>
      <c r="D411" s="197"/>
      <c r="E411" s="197"/>
      <c r="F411" s="197"/>
      <c r="G411" s="91"/>
      <c r="H411" s="91"/>
      <c r="I411" s="92"/>
      <c r="J411" s="62"/>
    </row>
    <row r="412" spans="2:10" x14ac:dyDescent="0.25">
      <c r="B412" s="95" t="s">
        <v>793</v>
      </c>
      <c r="C412" s="197"/>
      <c r="D412" s="197"/>
      <c r="E412" s="197"/>
      <c r="F412" s="197"/>
      <c r="G412" s="91"/>
      <c r="H412" s="91"/>
      <c r="I412" s="92"/>
      <c r="J412" s="62"/>
    </row>
    <row r="413" spans="2:10" x14ac:dyDescent="0.25">
      <c r="B413" s="95"/>
      <c r="C413" s="101"/>
      <c r="D413" s="197"/>
      <c r="E413" s="197"/>
      <c r="F413" s="197"/>
      <c r="G413" s="91"/>
      <c r="H413" s="91"/>
      <c r="I413" s="92"/>
      <c r="J413" s="62"/>
    </row>
    <row r="414" spans="2:10" x14ac:dyDescent="0.25">
      <c r="B414" s="95"/>
      <c r="C414" s="101"/>
      <c r="D414" s="197"/>
      <c r="E414" s="197"/>
      <c r="F414" s="197"/>
      <c r="G414" s="91"/>
      <c r="H414" s="91"/>
      <c r="I414" s="92"/>
      <c r="J414" s="62"/>
    </row>
    <row r="415" spans="2:10" x14ac:dyDescent="0.25">
      <c r="B415" s="95"/>
      <c r="C415" s="101"/>
      <c r="D415" s="197"/>
      <c r="E415" s="197"/>
      <c r="F415" s="197"/>
      <c r="G415" s="91"/>
      <c r="H415" s="91"/>
      <c r="I415" s="92"/>
      <c r="J415" s="62"/>
    </row>
    <row r="416" spans="2:10" x14ac:dyDescent="0.25">
      <c r="B416" s="95"/>
      <c r="C416" s="101"/>
      <c r="D416" s="197"/>
      <c r="E416" s="197"/>
      <c r="F416" s="197"/>
      <c r="G416" s="91"/>
      <c r="H416" s="91"/>
      <c r="I416" s="92"/>
      <c r="J416" s="62"/>
    </row>
    <row r="417" spans="2:10" x14ac:dyDescent="0.25">
      <c r="B417" s="95"/>
      <c r="C417" s="101"/>
      <c r="D417" s="197"/>
      <c r="E417" s="197"/>
      <c r="F417" s="197"/>
      <c r="G417" s="91"/>
      <c r="H417" s="91"/>
      <c r="I417" s="92"/>
      <c r="J417" s="62"/>
    </row>
    <row r="418" spans="2:10" x14ac:dyDescent="0.25">
      <c r="B418" s="95"/>
      <c r="C418" s="101"/>
      <c r="D418" s="197"/>
      <c r="E418" s="197"/>
      <c r="F418" s="197"/>
      <c r="G418" s="91"/>
      <c r="H418" s="91"/>
      <c r="I418" s="92"/>
      <c r="J418" s="62"/>
    </row>
    <row r="419" spans="2:10" x14ac:dyDescent="0.25">
      <c r="B419" s="95"/>
      <c r="C419" s="101"/>
      <c r="D419" s="197"/>
      <c r="E419" s="197"/>
      <c r="F419" s="197"/>
      <c r="G419" s="91"/>
      <c r="H419" s="91"/>
      <c r="I419" s="92"/>
      <c r="J419" s="62"/>
    </row>
    <row r="420" spans="2:10" x14ac:dyDescent="0.25">
      <c r="B420" s="95"/>
      <c r="C420" s="101"/>
      <c r="D420" s="197"/>
      <c r="E420" s="197"/>
      <c r="F420" s="197"/>
      <c r="G420" s="91"/>
      <c r="H420" s="91"/>
      <c r="I420" s="92"/>
      <c r="J420" s="62"/>
    </row>
    <row r="421" spans="2:10" x14ac:dyDescent="0.25">
      <c r="B421" s="95"/>
      <c r="C421" s="101"/>
      <c r="D421" s="197"/>
      <c r="E421" s="197"/>
      <c r="F421" s="197"/>
      <c r="G421" s="91"/>
      <c r="H421" s="91"/>
      <c r="I421" s="92"/>
      <c r="J421" s="62"/>
    </row>
    <row r="422" spans="2:10" x14ac:dyDescent="0.25">
      <c r="B422" s="95"/>
      <c r="C422" s="101"/>
      <c r="D422" s="197"/>
      <c r="E422" s="197"/>
      <c r="F422" s="197"/>
      <c r="G422" s="91"/>
      <c r="H422" s="91"/>
      <c r="I422" s="92"/>
      <c r="J422" s="62"/>
    </row>
    <row r="423" spans="2:10" x14ac:dyDescent="0.25">
      <c r="B423" s="95"/>
      <c r="C423" s="101"/>
      <c r="D423" s="197"/>
      <c r="E423" s="197"/>
      <c r="F423" s="197"/>
      <c r="G423" s="91"/>
      <c r="H423" s="91"/>
      <c r="I423" s="92"/>
      <c r="J423" s="62"/>
    </row>
    <row r="424" spans="2:10" x14ac:dyDescent="0.25">
      <c r="B424" s="95"/>
      <c r="C424" s="101"/>
      <c r="D424" s="197"/>
      <c r="E424" s="197"/>
      <c r="F424" s="197"/>
      <c r="G424" s="91"/>
      <c r="H424" s="91"/>
      <c r="I424" s="92"/>
      <c r="J424" s="62"/>
    </row>
    <row r="425" spans="2:10" x14ac:dyDescent="0.25">
      <c r="B425" s="95"/>
      <c r="C425" s="101"/>
      <c r="D425" s="197"/>
      <c r="E425" s="197"/>
      <c r="F425" s="197"/>
      <c r="G425" s="91"/>
      <c r="H425" s="91"/>
      <c r="I425" s="92"/>
      <c r="J425" s="62"/>
    </row>
    <row r="426" spans="2:10" x14ac:dyDescent="0.25">
      <c r="B426" s="95"/>
      <c r="C426" s="101"/>
      <c r="D426" s="197"/>
      <c r="E426" s="197"/>
      <c r="F426" s="197"/>
      <c r="G426" s="91"/>
      <c r="H426" s="91"/>
      <c r="I426" s="92"/>
      <c r="J426" s="62"/>
    </row>
    <row r="427" spans="2:10" x14ac:dyDescent="0.25">
      <c r="B427" s="95" t="s">
        <v>794</v>
      </c>
      <c r="C427" s="197"/>
      <c r="D427" s="197"/>
      <c r="E427" s="197"/>
      <c r="F427" s="197"/>
      <c r="G427" s="91"/>
      <c r="H427" s="91"/>
      <c r="I427" s="92"/>
      <c r="J427" s="62"/>
    </row>
    <row r="428" spans="2:10" x14ac:dyDescent="0.25">
      <c r="B428" s="95"/>
      <c r="C428" s="101"/>
      <c r="D428" s="197"/>
      <c r="E428" s="197"/>
      <c r="F428" s="197"/>
      <c r="G428" s="91"/>
      <c r="H428" s="91"/>
      <c r="I428" s="92"/>
      <c r="J428" s="62"/>
    </row>
    <row r="429" spans="2:10" x14ac:dyDescent="0.25">
      <c r="B429" s="95"/>
      <c r="C429" s="101"/>
      <c r="D429" s="197"/>
      <c r="E429" s="197"/>
      <c r="F429" s="197"/>
      <c r="G429" s="91"/>
      <c r="H429" s="91"/>
      <c r="I429" s="92"/>
      <c r="J429" s="62"/>
    </row>
    <row r="430" spans="2:10" x14ac:dyDescent="0.25">
      <c r="B430" s="95"/>
      <c r="C430" s="101"/>
      <c r="D430" s="197"/>
      <c r="E430" s="197"/>
      <c r="F430" s="197"/>
      <c r="G430" s="91"/>
      <c r="H430" s="91"/>
      <c r="I430" s="92"/>
      <c r="J430" s="62"/>
    </row>
    <row r="431" spans="2:10" x14ac:dyDescent="0.25">
      <c r="B431" s="95"/>
      <c r="C431" s="101"/>
      <c r="D431" s="197"/>
      <c r="E431" s="197"/>
      <c r="F431" s="197"/>
      <c r="G431" s="91"/>
      <c r="H431" s="91"/>
      <c r="I431" s="92"/>
      <c r="J431" s="62"/>
    </row>
    <row r="432" spans="2:10" x14ac:dyDescent="0.25">
      <c r="B432" s="95"/>
      <c r="C432" s="101"/>
      <c r="D432" s="197"/>
      <c r="E432" s="197"/>
      <c r="F432" s="197"/>
      <c r="G432" s="91"/>
      <c r="H432" s="91"/>
      <c r="I432" s="92"/>
      <c r="J432" s="62"/>
    </row>
    <row r="433" spans="2:10" x14ac:dyDescent="0.25">
      <c r="B433" s="95"/>
      <c r="C433" s="101"/>
      <c r="D433" s="197"/>
      <c r="E433" s="197"/>
      <c r="F433" s="197"/>
      <c r="G433" s="91"/>
      <c r="H433" s="91"/>
      <c r="I433" s="92"/>
      <c r="J433" s="62"/>
    </row>
    <row r="434" spans="2:10" x14ac:dyDescent="0.25">
      <c r="B434" s="95"/>
      <c r="C434" s="101"/>
      <c r="D434" s="197"/>
      <c r="E434" s="197"/>
      <c r="F434" s="197"/>
      <c r="G434" s="91"/>
      <c r="H434" s="91"/>
      <c r="I434" s="92"/>
      <c r="J434" s="62"/>
    </row>
    <row r="435" spans="2:10" x14ac:dyDescent="0.25">
      <c r="B435" s="95"/>
      <c r="C435" s="101"/>
      <c r="D435" s="197"/>
      <c r="E435" s="197"/>
      <c r="F435" s="197"/>
      <c r="G435" s="91"/>
      <c r="H435" s="91"/>
      <c r="I435" s="92"/>
      <c r="J435" s="62"/>
    </row>
    <row r="436" spans="2:10" x14ac:dyDescent="0.25">
      <c r="B436" s="95"/>
      <c r="C436" s="101"/>
      <c r="D436" s="197"/>
      <c r="E436" s="197"/>
      <c r="F436" s="197"/>
      <c r="G436" s="91"/>
      <c r="H436" s="91"/>
      <c r="I436" s="92"/>
      <c r="J436" s="62"/>
    </row>
    <row r="437" spans="2:10" x14ac:dyDescent="0.25">
      <c r="B437" s="95"/>
      <c r="C437" s="101"/>
      <c r="D437" s="197"/>
      <c r="E437" s="197"/>
      <c r="F437" s="197"/>
      <c r="G437" s="91"/>
      <c r="H437" s="91"/>
      <c r="I437" s="92"/>
      <c r="J437" s="62"/>
    </row>
    <row r="438" spans="2:10" x14ac:dyDescent="0.25">
      <c r="B438" s="95"/>
      <c r="C438" s="101"/>
      <c r="D438" s="197"/>
      <c r="E438" s="197"/>
      <c r="F438" s="197"/>
      <c r="G438" s="91"/>
      <c r="H438" s="91"/>
      <c r="I438" s="92"/>
      <c r="J438" s="62"/>
    </row>
    <row r="439" spans="2:10" x14ac:dyDescent="0.25">
      <c r="B439" s="95"/>
      <c r="C439" s="101"/>
      <c r="D439" s="197"/>
      <c r="E439" s="197"/>
      <c r="F439" s="197"/>
      <c r="G439" s="91"/>
      <c r="H439" s="91"/>
      <c r="I439" s="92"/>
      <c r="J439" s="62"/>
    </row>
    <row r="440" spans="2:10" x14ac:dyDescent="0.25">
      <c r="B440" s="95"/>
      <c r="C440" s="101"/>
      <c r="D440" s="197"/>
      <c r="E440" s="197"/>
      <c r="F440" s="197"/>
      <c r="G440" s="91"/>
      <c r="H440" s="91"/>
      <c r="I440" s="92"/>
      <c r="J440" s="62"/>
    </row>
    <row r="441" spans="2:10" x14ac:dyDescent="0.25">
      <c r="B441" s="95"/>
      <c r="C441" s="101"/>
      <c r="D441" s="197"/>
      <c r="E441" s="197"/>
      <c r="F441" s="197"/>
      <c r="G441" s="91"/>
      <c r="H441" s="91"/>
      <c r="I441" s="92"/>
      <c r="J441" s="62"/>
    </row>
    <row r="442" spans="2:10" x14ac:dyDescent="0.25">
      <c r="B442" s="95" t="s">
        <v>795</v>
      </c>
      <c r="C442" s="197"/>
      <c r="D442" s="197"/>
      <c r="E442" s="197"/>
      <c r="F442" s="197"/>
      <c r="G442" s="91"/>
      <c r="H442" s="91"/>
      <c r="I442" s="92"/>
      <c r="J442" s="62"/>
    </row>
    <row r="443" spans="2:10" x14ac:dyDescent="0.25">
      <c r="B443" s="95"/>
      <c r="C443" s="101"/>
      <c r="D443" s="197"/>
      <c r="E443" s="197"/>
      <c r="F443" s="197"/>
      <c r="G443" s="91"/>
      <c r="H443" s="91"/>
      <c r="I443" s="92"/>
      <c r="J443" s="62"/>
    </row>
    <row r="444" spans="2:10" x14ac:dyDescent="0.25">
      <c r="B444" s="95"/>
      <c r="C444" s="101"/>
      <c r="D444" s="197"/>
      <c r="E444" s="197"/>
      <c r="F444" s="197"/>
      <c r="G444" s="91"/>
      <c r="H444" s="91"/>
      <c r="I444" s="92"/>
      <c r="J444" s="62"/>
    </row>
    <row r="445" spans="2:10" x14ac:dyDescent="0.25">
      <c r="B445" s="95"/>
      <c r="C445" s="101"/>
      <c r="D445" s="197"/>
      <c r="E445" s="197"/>
      <c r="F445" s="197"/>
      <c r="G445" s="91"/>
      <c r="H445" s="91"/>
      <c r="I445" s="92"/>
      <c r="J445" s="62"/>
    </row>
    <row r="446" spans="2:10" x14ac:dyDescent="0.25">
      <c r="B446" s="95"/>
      <c r="C446" s="101"/>
      <c r="D446" s="197"/>
      <c r="E446" s="197"/>
      <c r="F446" s="197"/>
      <c r="G446" s="91"/>
      <c r="H446" s="91"/>
      <c r="I446" s="92"/>
      <c r="J446" s="62"/>
    </row>
    <row r="447" spans="2:10" x14ac:dyDescent="0.25">
      <c r="B447" s="95"/>
      <c r="C447" s="101"/>
      <c r="D447" s="197"/>
      <c r="E447" s="197"/>
      <c r="F447" s="197"/>
      <c r="G447" s="91"/>
      <c r="H447" s="91"/>
      <c r="I447" s="92"/>
      <c r="J447" s="62"/>
    </row>
    <row r="448" spans="2:10" x14ac:dyDescent="0.25">
      <c r="B448" s="95"/>
      <c r="C448" s="101"/>
      <c r="D448" s="197"/>
      <c r="E448" s="197"/>
      <c r="F448" s="197"/>
      <c r="G448" s="91"/>
      <c r="H448" s="91"/>
      <c r="I448" s="92"/>
      <c r="J448" s="62"/>
    </row>
    <row r="449" spans="2:10" x14ac:dyDescent="0.25">
      <c r="B449" s="95"/>
      <c r="C449" s="101"/>
      <c r="D449" s="197"/>
      <c r="E449" s="197"/>
      <c r="F449" s="197"/>
      <c r="G449" s="91"/>
      <c r="H449" s="91"/>
      <c r="I449" s="92"/>
      <c r="J449" s="62"/>
    </row>
    <row r="450" spans="2:10" x14ac:dyDescent="0.25">
      <c r="B450" s="95"/>
      <c r="C450" s="101"/>
      <c r="D450" s="197"/>
      <c r="E450" s="197"/>
      <c r="F450" s="197"/>
      <c r="G450" s="91"/>
      <c r="H450" s="91"/>
      <c r="I450" s="92"/>
      <c r="J450" s="62"/>
    </row>
    <row r="451" spans="2:10" x14ac:dyDescent="0.25">
      <c r="B451" s="95"/>
      <c r="C451" s="101"/>
      <c r="D451" s="197"/>
      <c r="E451" s="197"/>
      <c r="F451" s="197"/>
      <c r="G451" s="91"/>
      <c r="H451" s="91"/>
      <c r="I451" s="92"/>
      <c r="J451" s="62"/>
    </row>
    <row r="452" spans="2:10" x14ac:dyDescent="0.25">
      <c r="B452" s="95"/>
      <c r="C452" s="101"/>
      <c r="D452" s="197"/>
      <c r="E452" s="197"/>
      <c r="F452" s="197"/>
      <c r="G452" s="91"/>
      <c r="H452" s="91"/>
      <c r="I452" s="92"/>
      <c r="J452" s="62"/>
    </row>
    <row r="453" spans="2:10" x14ac:dyDescent="0.25">
      <c r="B453" s="95"/>
      <c r="C453" s="101"/>
      <c r="D453" s="197"/>
      <c r="E453" s="197"/>
      <c r="F453" s="197"/>
      <c r="G453" s="91"/>
      <c r="H453" s="91"/>
      <c r="I453" s="92"/>
      <c r="J453" s="62"/>
    </row>
    <row r="454" spans="2:10" x14ac:dyDescent="0.25">
      <c r="B454" s="95"/>
      <c r="C454" s="101"/>
      <c r="D454" s="197"/>
      <c r="E454" s="197"/>
      <c r="F454" s="197"/>
      <c r="G454" s="91"/>
      <c r="H454" s="91"/>
      <c r="I454" s="92"/>
      <c r="J454" s="62"/>
    </row>
    <row r="455" spans="2:10" x14ac:dyDescent="0.25">
      <c r="B455" s="95"/>
      <c r="C455" s="101"/>
      <c r="D455" s="197"/>
      <c r="E455" s="197"/>
      <c r="F455" s="197"/>
      <c r="G455" s="91"/>
      <c r="H455" s="91"/>
      <c r="I455" s="92"/>
      <c r="J455" s="62"/>
    </row>
    <row r="456" spans="2:10" x14ac:dyDescent="0.25">
      <c r="B456" s="95"/>
      <c r="C456" s="101"/>
      <c r="D456" s="197"/>
      <c r="E456" s="197"/>
      <c r="F456" s="197"/>
      <c r="G456" s="91"/>
      <c r="H456" s="91"/>
      <c r="I456" s="92"/>
      <c r="J456" s="62"/>
    </row>
    <row r="457" spans="2:10" x14ac:dyDescent="0.25">
      <c r="B457" s="95" t="s">
        <v>796</v>
      </c>
      <c r="C457" s="197"/>
      <c r="D457" s="197"/>
      <c r="E457" s="197"/>
      <c r="F457" s="197"/>
      <c r="G457" s="91"/>
      <c r="H457" s="91"/>
      <c r="I457" s="92"/>
      <c r="J457" s="62"/>
    </row>
    <row r="458" spans="2:10" x14ac:dyDescent="0.25">
      <c r="B458" s="95"/>
      <c r="C458" s="101"/>
      <c r="D458" s="197"/>
      <c r="E458" s="197"/>
      <c r="F458" s="197"/>
      <c r="G458" s="91"/>
      <c r="H458" s="91"/>
      <c r="I458" s="92"/>
      <c r="J458" s="62"/>
    </row>
    <row r="459" spans="2:10" x14ac:dyDescent="0.25">
      <c r="B459" s="95"/>
      <c r="C459" s="101"/>
      <c r="D459" s="197"/>
      <c r="E459" s="197"/>
      <c r="F459" s="197"/>
      <c r="G459" s="91"/>
      <c r="H459" s="91"/>
      <c r="I459" s="92"/>
      <c r="J459" s="62"/>
    </row>
    <row r="460" spans="2:10" x14ac:dyDescent="0.25">
      <c r="B460" s="95"/>
      <c r="C460" s="101"/>
      <c r="D460" s="197"/>
      <c r="E460" s="197"/>
      <c r="F460" s="197"/>
      <c r="G460" s="91"/>
      <c r="H460" s="91"/>
      <c r="I460" s="92"/>
      <c r="J460" s="62"/>
    </row>
    <row r="461" spans="2:10" x14ac:dyDescent="0.25">
      <c r="B461" s="95"/>
      <c r="C461" s="101"/>
      <c r="D461" s="197"/>
      <c r="E461" s="197"/>
      <c r="F461" s="197"/>
      <c r="G461" s="91"/>
      <c r="H461" s="91"/>
      <c r="I461" s="92"/>
      <c r="J461" s="62"/>
    </row>
    <row r="462" spans="2:10" x14ac:dyDescent="0.25">
      <c r="B462" s="95"/>
      <c r="C462" s="101"/>
      <c r="D462" s="197"/>
      <c r="E462" s="197"/>
      <c r="F462" s="197"/>
      <c r="G462" s="91"/>
      <c r="H462" s="91"/>
      <c r="I462" s="92"/>
      <c r="J462" s="62"/>
    </row>
    <row r="463" spans="2:10" x14ac:dyDescent="0.25">
      <c r="B463" s="95"/>
      <c r="C463" s="101"/>
      <c r="D463" s="197"/>
      <c r="E463" s="197"/>
      <c r="F463" s="197"/>
      <c r="G463" s="91"/>
      <c r="H463" s="91"/>
      <c r="I463" s="92"/>
      <c r="J463" s="62"/>
    </row>
    <row r="464" spans="2:10" x14ac:dyDescent="0.25">
      <c r="B464" s="95"/>
      <c r="C464" s="101"/>
      <c r="D464" s="197"/>
      <c r="E464" s="197"/>
      <c r="F464" s="197"/>
      <c r="G464" s="91"/>
      <c r="H464" s="91"/>
      <c r="I464" s="92"/>
      <c r="J464" s="62"/>
    </row>
    <row r="465" spans="2:10" x14ac:dyDescent="0.25">
      <c r="B465" s="95"/>
      <c r="C465" s="101"/>
      <c r="D465" s="197"/>
      <c r="E465" s="197"/>
      <c r="F465" s="197"/>
      <c r="G465" s="91"/>
      <c r="H465" s="91"/>
      <c r="I465" s="92"/>
      <c r="J465" s="62"/>
    </row>
    <row r="466" spans="2:10" x14ac:dyDescent="0.25">
      <c r="B466" s="95"/>
      <c r="C466" s="101"/>
      <c r="D466" s="197"/>
      <c r="E466" s="197"/>
      <c r="F466" s="197"/>
      <c r="G466" s="91"/>
      <c r="H466" s="91"/>
      <c r="I466" s="92"/>
      <c r="J466" s="62"/>
    </row>
    <row r="467" spans="2:10" x14ac:dyDescent="0.25">
      <c r="B467" s="95"/>
      <c r="C467" s="101"/>
      <c r="D467" s="197"/>
      <c r="E467" s="197"/>
      <c r="F467" s="197"/>
      <c r="G467" s="91"/>
      <c r="H467" s="91"/>
      <c r="I467" s="92"/>
      <c r="J467" s="62"/>
    </row>
    <row r="468" spans="2:10" x14ac:dyDescent="0.25">
      <c r="B468" s="95"/>
      <c r="C468" s="101"/>
      <c r="D468" s="197"/>
      <c r="E468" s="197"/>
      <c r="F468" s="197"/>
      <c r="G468" s="91"/>
      <c r="H468" s="91"/>
      <c r="I468" s="92"/>
      <c r="J468" s="62"/>
    </row>
    <row r="469" spans="2:10" x14ac:dyDescent="0.25">
      <c r="B469" s="95"/>
      <c r="C469" s="101"/>
      <c r="D469" s="197"/>
      <c r="E469" s="197"/>
      <c r="F469" s="197"/>
      <c r="G469" s="91"/>
      <c r="H469" s="91"/>
      <c r="I469" s="92"/>
      <c r="J469" s="62"/>
    </row>
    <row r="470" spans="2:10" x14ac:dyDescent="0.25">
      <c r="B470" s="95"/>
      <c r="C470" s="101"/>
      <c r="D470" s="197"/>
      <c r="E470" s="197"/>
      <c r="F470" s="197"/>
      <c r="G470" s="91"/>
      <c r="H470" s="91"/>
      <c r="I470" s="92"/>
      <c r="J470" s="62"/>
    </row>
    <row r="471" spans="2:10" x14ac:dyDescent="0.25">
      <c r="B471" s="95"/>
      <c r="C471" s="101"/>
      <c r="D471" s="197"/>
      <c r="E471" s="197"/>
      <c r="F471" s="197"/>
      <c r="G471" s="91"/>
      <c r="H471" s="91"/>
      <c r="I471" s="92"/>
      <c r="J471" s="62"/>
    </row>
    <row r="472" spans="2:10" x14ac:dyDescent="0.25">
      <c r="B472" s="95" t="s">
        <v>797</v>
      </c>
      <c r="C472" s="197"/>
      <c r="D472" s="197"/>
      <c r="E472" s="197"/>
      <c r="F472" s="197"/>
      <c r="G472" s="91"/>
      <c r="H472" s="91"/>
      <c r="I472" s="92"/>
      <c r="J472" s="62"/>
    </row>
    <row r="473" spans="2:10" x14ac:dyDescent="0.25">
      <c r="B473" s="95"/>
      <c r="C473" s="101"/>
      <c r="D473" s="197"/>
      <c r="E473" s="197"/>
      <c r="F473" s="197"/>
      <c r="G473" s="91"/>
      <c r="H473" s="91"/>
      <c r="I473" s="92"/>
      <c r="J473" s="62"/>
    </row>
    <row r="474" spans="2:10" x14ac:dyDescent="0.25">
      <c r="B474" s="95"/>
      <c r="C474" s="101"/>
      <c r="D474" s="197"/>
      <c r="E474" s="197"/>
      <c r="F474" s="197"/>
      <c r="G474" s="91"/>
      <c r="H474" s="91"/>
      <c r="I474" s="92"/>
      <c r="J474" s="62"/>
    </row>
    <row r="475" spans="2:10" x14ac:dyDescent="0.25">
      <c r="B475" s="95"/>
      <c r="C475" s="101"/>
      <c r="D475" s="197"/>
      <c r="E475" s="197"/>
      <c r="F475" s="197"/>
      <c r="G475" s="91"/>
      <c r="H475" s="91"/>
      <c r="I475" s="92"/>
      <c r="J475" s="62"/>
    </row>
    <row r="476" spans="2:10" x14ac:dyDescent="0.25">
      <c r="B476" s="95"/>
      <c r="C476" s="101"/>
      <c r="D476" s="197"/>
      <c r="E476" s="197"/>
      <c r="F476" s="197"/>
      <c r="G476" s="91"/>
      <c r="H476" s="91"/>
      <c r="I476" s="92"/>
      <c r="J476" s="62"/>
    </row>
    <row r="477" spans="2:10" x14ac:dyDescent="0.25">
      <c r="B477" s="95"/>
      <c r="C477" s="101"/>
      <c r="D477" s="197"/>
      <c r="E477" s="197"/>
      <c r="F477" s="197"/>
      <c r="G477" s="91"/>
      <c r="H477" s="91"/>
      <c r="I477" s="92"/>
      <c r="J477" s="62"/>
    </row>
    <row r="478" spans="2:10" x14ac:dyDescent="0.25">
      <c r="B478" s="95"/>
      <c r="C478" s="101"/>
      <c r="D478" s="197"/>
      <c r="E478" s="197"/>
      <c r="F478" s="197"/>
      <c r="G478" s="91"/>
      <c r="H478" s="91"/>
      <c r="I478" s="92"/>
      <c r="J478" s="62"/>
    </row>
    <row r="479" spans="2:10" x14ac:dyDescent="0.25">
      <c r="B479" s="95"/>
      <c r="C479" s="101"/>
      <c r="D479" s="197"/>
      <c r="E479" s="197"/>
      <c r="F479" s="197"/>
      <c r="G479" s="91"/>
      <c r="H479" s="91"/>
      <c r="I479" s="92"/>
      <c r="J479" s="62"/>
    </row>
    <row r="480" spans="2:10" x14ac:dyDescent="0.25">
      <c r="B480" s="95"/>
      <c r="C480" s="101"/>
      <c r="D480" s="197"/>
      <c r="E480" s="197"/>
      <c r="F480" s="197"/>
      <c r="G480" s="91"/>
      <c r="H480" s="91"/>
      <c r="I480" s="92"/>
      <c r="J480" s="62"/>
    </row>
    <row r="481" spans="2:10" x14ac:dyDescent="0.25">
      <c r="B481" s="95"/>
      <c r="C481" s="101"/>
      <c r="D481" s="197"/>
      <c r="E481" s="197"/>
      <c r="F481" s="197"/>
      <c r="G481" s="91"/>
      <c r="H481" s="91"/>
      <c r="I481" s="92"/>
      <c r="J481" s="62"/>
    </row>
    <row r="482" spans="2:10" x14ac:dyDescent="0.25">
      <c r="B482" s="95"/>
      <c r="C482" s="101"/>
      <c r="D482" s="197"/>
      <c r="E482" s="197"/>
      <c r="F482" s="197"/>
      <c r="G482" s="91"/>
      <c r="H482" s="91"/>
      <c r="I482" s="92"/>
      <c r="J482" s="62"/>
    </row>
    <row r="483" spans="2:10" x14ac:dyDescent="0.25">
      <c r="B483" s="95"/>
      <c r="C483" s="101"/>
      <c r="D483" s="197"/>
      <c r="E483" s="197"/>
      <c r="F483" s="197"/>
      <c r="G483" s="91"/>
      <c r="H483" s="91"/>
      <c r="I483" s="92"/>
      <c r="J483" s="62"/>
    </row>
    <row r="484" spans="2:10" x14ac:dyDescent="0.25">
      <c r="B484" s="95"/>
      <c r="C484" s="101"/>
      <c r="D484" s="197"/>
      <c r="E484" s="197"/>
      <c r="F484" s="197"/>
      <c r="G484" s="91"/>
      <c r="H484" s="91"/>
      <c r="I484" s="92"/>
      <c r="J484" s="62"/>
    </row>
    <row r="485" spans="2:10" x14ac:dyDescent="0.25">
      <c r="B485" s="95"/>
      <c r="C485" s="101"/>
      <c r="D485" s="197"/>
      <c r="E485" s="197"/>
      <c r="F485" s="197"/>
      <c r="G485" s="91"/>
      <c r="H485" s="91"/>
      <c r="I485" s="92"/>
      <c r="J485" s="62"/>
    </row>
    <row r="486" spans="2:10" x14ac:dyDescent="0.25">
      <c r="B486" s="95"/>
      <c r="C486" s="101"/>
      <c r="D486" s="197"/>
      <c r="E486" s="197"/>
      <c r="F486" s="197"/>
      <c r="G486" s="91"/>
      <c r="H486" s="91"/>
      <c r="I486" s="92"/>
      <c r="J486" s="62"/>
    </row>
    <row r="487" spans="2:10" x14ac:dyDescent="0.25">
      <c r="B487" s="95" t="s">
        <v>798</v>
      </c>
      <c r="C487" s="197"/>
      <c r="D487" s="197"/>
      <c r="E487" s="197"/>
      <c r="F487" s="197"/>
      <c r="G487" s="91"/>
      <c r="H487" s="91"/>
      <c r="I487" s="92"/>
      <c r="J487" s="62"/>
    </row>
    <row r="488" spans="2:10" x14ac:dyDescent="0.25">
      <c r="B488" s="95"/>
      <c r="C488" s="101"/>
      <c r="D488" s="197"/>
      <c r="E488" s="197"/>
      <c r="F488" s="197"/>
      <c r="G488" s="91"/>
      <c r="H488" s="91"/>
      <c r="I488" s="92"/>
      <c r="J488" s="62"/>
    </row>
    <row r="489" spans="2:10" x14ac:dyDescent="0.25">
      <c r="B489" s="95"/>
      <c r="C489" s="101"/>
      <c r="D489" s="197"/>
      <c r="E489" s="197"/>
      <c r="F489" s="197"/>
      <c r="G489" s="91"/>
      <c r="H489" s="91"/>
      <c r="I489" s="92"/>
      <c r="J489" s="62"/>
    </row>
    <row r="490" spans="2:10" x14ac:dyDescent="0.25">
      <c r="B490" s="95"/>
      <c r="C490" s="101"/>
      <c r="D490" s="197"/>
      <c r="E490" s="197"/>
      <c r="F490" s="197"/>
      <c r="G490" s="91"/>
      <c r="H490" s="91"/>
      <c r="I490" s="92"/>
      <c r="J490" s="62"/>
    </row>
    <row r="491" spans="2:10" x14ac:dyDescent="0.25">
      <c r="B491" s="95"/>
      <c r="C491" s="101"/>
      <c r="D491" s="197"/>
      <c r="E491" s="197"/>
      <c r="F491" s="197"/>
      <c r="G491" s="91"/>
      <c r="H491" s="91"/>
      <c r="I491" s="92"/>
      <c r="J491" s="62"/>
    </row>
    <row r="492" spans="2:10" x14ac:dyDescent="0.25">
      <c r="B492" s="95"/>
      <c r="C492" s="101"/>
      <c r="D492" s="197"/>
      <c r="E492" s="197"/>
      <c r="F492" s="197"/>
      <c r="G492" s="91"/>
      <c r="H492" s="91"/>
      <c r="I492" s="92"/>
      <c r="J492" s="62"/>
    </row>
    <row r="493" spans="2:10" x14ac:dyDescent="0.25">
      <c r="B493" s="95"/>
      <c r="C493" s="101"/>
      <c r="D493" s="197"/>
      <c r="E493" s="197"/>
      <c r="F493" s="197"/>
      <c r="G493" s="91"/>
      <c r="H493" s="91"/>
      <c r="I493" s="92"/>
      <c r="J493" s="62"/>
    </row>
    <row r="494" spans="2:10" x14ac:dyDescent="0.25">
      <c r="B494" s="95"/>
      <c r="C494" s="101"/>
      <c r="D494" s="197"/>
      <c r="E494" s="197"/>
      <c r="F494" s="197"/>
      <c r="G494" s="91"/>
      <c r="H494" s="91"/>
      <c r="I494" s="92"/>
      <c r="J494" s="62"/>
    </row>
    <row r="495" spans="2:10" x14ac:dyDescent="0.25">
      <c r="B495" s="95"/>
      <c r="C495" s="101"/>
      <c r="D495" s="197"/>
      <c r="E495" s="197"/>
      <c r="F495" s="197"/>
      <c r="G495" s="91"/>
      <c r="H495" s="91"/>
      <c r="I495" s="92"/>
      <c r="J495" s="62"/>
    </row>
    <row r="496" spans="2:10" x14ac:dyDescent="0.25">
      <c r="B496" s="95"/>
      <c r="C496" s="101"/>
      <c r="D496" s="197"/>
      <c r="E496" s="197"/>
      <c r="F496" s="197"/>
      <c r="G496" s="91"/>
      <c r="H496" s="91"/>
      <c r="I496" s="92"/>
      <c r="J496" s="62"/>
    </row>
    <row r="497" spans="2:10" x14ac:dyDescent="0.25">
      <c r="B497" s="95"/>
      <c r="C497" s="101"/>
      <c r="D497" s="197"/>
      <c r="E497" s="197"/>
      <c r="F497" s="197"/>
      <c r="G497" s="91"/>
      <c r="H497" s="91"/>
      <c r="I497" s="92"/>
      <c r="J497" s="62"/>
    </row>
    <row r="498" spans="2:10" x14ac:dyDescent="0.25">
      <c r="B498" s="95"/>
      <c r="C498" s="101"/>
      <c r="D498" s="197"/>
      <c r="E498" s="197"/>
      <c r="F498" s="197"/>
      <c r="G498" s="91"/>
      <c r="H498" s="91"/>
      <c r="I498" s="92"/>
      <c r="J498" s="62"/>
    </row>
    <row r="499" spans="2:10" x14ac:dyDescent="0.25">
      <c r="B499" s="95"/>
      <c r="C499" s="101"/>
      <c r="D499" s="197"/>
      <c r="E499" s="197"/>
      <c r="F499" s="197"/>
      <c r="G499" s="91"/>
      <c r="H499" s="91"/>
      <c r="I499" s="92"/>
      <c r="J499" s="62"/>
    </row>
    <row r="500" spans="2:10" x14ac:dyDescent="0.25">
      <c r="B500" s="95"/>
      <c r="C500" s="101"/>
      <c r="D500" s="197"/>
      <c r="E500" s="197"/>
      <c r="F500" s="197"/>
      <c r="G500" s="91"/>
      <c r="H500" s="91"/>
      <c r="I500" s="92"/>
      <c r="J500" s="62"/>
    </row>
    <row r="501" spans="2:10" x14ac:dyDescent="0.25">
      <c r="B501" s="95"/>
      <c r="C501" s="101"/>
      <c r="D501" s="197"/>
      <c r="E501" s="197"/>
      <c r="F501" s="197"/>
      <c r="G501" s="91"/>
      <c r="H501" s="91"/>
      <c r="I501" s="92"/>
      <c r="J501" s="62"/>
    </row>
    <row r="502" spans="2:10" x14ac:dyDescent="0.25">
      <c r="B502" s="95" t="s">
        <v>799</v>
      </c>
      <c r="C502" s="197"/>
      <c r="D502" s="197"/>
      <c r="E502" s="197"/>
      <c r="F502" s="197"/>
      <c r="G502" s="91"/>
      <c r="H502" s="91"/>
      <c r="I502" s="92"/>
      <c r="J502" s="62"/>
    </row>
    <row r="503" spans="2:10" x14ac:dyDescent="0.25">
      <c r="B503" s="95"/>
      <c r="C503" s="101"/>
      <c r="D503" s="197"/>
      <c r="E503" s="197"/>
      <c r="F503" s="197"/>
      <c r="G503" s="91"/>
      <c r="H503" s="91"/>
      <c r="I503" s="92"/>
      <c r="J503" s="62"/>
    </row>
    <row r="504" spans="2:10" x14ac:dyDescent="0.25">
      <c r="B504" s="95"/>
      <c r="C504" s="101"/>
      <c r="D504" s="197"/>
      <c r="E504" s="197"/>
      <c r="F504" s="197"/>
      <c r="G504" s="91"/>
      <c r="H504" s="91"/>
      <c r="I504" s="92"/>
      <c r="J504" s="62"/>
    </row>
    <row r="505" spans="2:10" x14ac:dyDescent="0.25">
      <c r="B505" s="95"/>
      <c r="C505" s="101"/>
      <c r="D505" s="197"/>
      <c r="E505" s="197"/>
      <c r="F505" s="197"/>
      <c r="G505" s="91"/>
      <c r="H505" s="91"/>
      <c r="I505" s="92"/>
      <c r="J505" s="62"/>
    </row>
    <row r="506" spans="2:10" x14ac:dyDescent="0.25">
      <c r="B506" s="95"/>
      <c r="C506" s="101"/>
      <c r="D506" s="197"/>
      <c r="E506" s="197"/>
      <c r="F506" s="197"/>
      <c r="G506" s="91"/>
      <c r="H506" s="91"/>
      <c r="I506" s="92"/>
      <c r="J506" s="62"/>
    </row>
    <row r="507" spans="2:10" x14ac:dyDescent="0.25">
      <c r="B507" s="95"/>
      <c r="C507" s="101"/>
      <c r="D507" s="197"/>
      <c r="E507" s="197"/>
      <c r="F507" s="197"/>
      <c r="G507" s="91"/>
      <c r="H507" s="91"/>
      <c r="I507" s="92"/>
      <c r="J507" s="62"/>
    </row>
    <row r="508" spans="2:10" x14ac:dyDescent="0.25">
      <c r="B508" s="95"/>
      <c r="C508" s="101"/>
      <c r="D508" s="197"/>
      <c r="E508" s="197"/>
      <c r="F508" s="197"/>
      <c r="G508" s="91"/>
      <c r="H508" s="91"/>
      <c r="I508" s="92"/>
      <c r="J508" s="62"/>
    </row>
    <row r="509" spans="2:10" x14ac:dyDescent="0.25">
      <c r="B509" s="95"/>
      <c r="C509" s="101"/>
      <c r="D509" s="197"/>
      <c r="E509" s="197"/>
      <c r="F509" s="197"/>
      <c r="G509" s="91"/>
      <c r="H509" s="91"/>
      <c r="I509" s="92"/>
      <c r="J509" s="62"/>
    </row>
    <row r="510" spans="2:10" x14ac:dyDescent="0.25">
      <c r="B510" s="95"/>
      <c r="C510" s="101"/>
      <c r="D510" s="197"/>
      <c r="E510" s="197"/>
      <c r="F510" s="197"/>
      <c r="G510" s="91"/>
      <c r="H510" s="91"/>
      <c r="I510" s="92"/>
      <c r="J510" s="62"/>
    </row>
    <row r="511" spans="2:10" x14ac:dyDescent="0.25">
      <c r="B511" s="95"/>
      <c r="C511" s="101"/>
      <c r="D511" s="197"/>
      <c r="E511" s="197"/>
      <c r="F511" s="197"/>
      <c r="G511" s="91"/>
      <c r="H511" s="91"/>
      <c r="I511" s="92"/>
      <c r="J511" s="62"/>
    </row>
    <row r="512" spans="2:10" x14ac:dyDescent="0.25">
      <c r="B512" s="95"/>
      <c r="C512" s="101"/>
      <c r="D512" s="197"/>
      <c r="E512" s="197"/>
      <c r="F512" s="197"/>
      <c r="G512" s="91"/>
      <c r="H512" s="91"/>
      <c r="I512" s="92"/>
      <c r="J512" s="62"/>
    </row>
    <row r="513" spans="2:10" x14ac:dyDescent="0.25">
      <c r="B513" s="95"/>
      <c r="C513" s="101"/>
      <c r="D513" s="197"/>
      <c r="E513" s="197"/>
      <c r="F513" s="197"/>
      <c r="G513" s="91"/>
      <c r="H513" s="91"/>
      <c r="I513" s="92"/>
      <c r="J513" s="62"/>
    </row>
    <row r="514" spans="2:10" x14ac:dyDescent="0.25">
      <c r="B514" s="95"/>
      <c r="C514" s="101"/>
      <c r="D514" s="197"/>
      <c r="E514" s="197"/>
      <c r="F514" s="197"/>
      <c r="G514" s="91"/>
      <c r="H514" s="91"/>
      <c r="I514" s="92"/>
      <c r="J514" s="62"/>
    </row>
    <row r="515" spans="2:10" x14ac:dyDescent="0.25">
      <c r="B515" s="95"/>
      <c r="C515" s="101"/>
      <c r="D515" s="197"/>
      <c r="E515" s="197"/>
      <c r="F515" s="197"/>
      <c r="G515" s="91"/>
      <c r="H515" s="91"/>
      <c r="I515" s="92"/>
      <c r="J515" s="62"/>
    </row>
    <row r="516" spans="2:10" x14ac:dyDescent="0.25">
      <c r="B516" s="95"/>
      <c r="C516" s="101"/>
      <c r="D516" s="197"/>
      <c r="E516" s="197"/>
      <c r="F516" s="197"/>
      <c r="G516" s="91"/>
      <c r="H516" s="91"/>
      <c r="I516" s="92"/>
      <c r="J516" s="62"/>
    </row>
    <row r="517" spans="2:10" x14ac:dyDescent="0.25">
      <c r="B517" s="95" t="s">
        <v>800</v>
      </c>
      <c r="C517" s="197"/>
      <c r="D517" s="197"/>
      <c r="E517" s="197"/>
      <c r="F517" s="197"/>
      <c r="G517" s="91"/>
      <c r="H517" s="91"/>
      <c r="I517" s="92"/>
      <c r="J517" s="62"/>
    </row>
    <row r="518" spans="2:10" x14ac:dyDescent="0.25">
      <c r="B518" s="95"/>
      <c r="C518" s="101"/>
      <c r="D518" s="197"/>
      <c r="E518" s="197"/>
      <c r="F518" s="197"/>
      <c r="G518" s="91"/>
      <c r="H518" s="91"/>
      <c r="I518" s="92"/>
      <c r="J518" s="62"/>
    </row>
    <row r="519" spans="2:10" x14ac:dyDescent="0.25">
      <c r="B519" s="95"/>
      <c r="C519" s="101"/>
      <c r="D519" s="197"/>
      <c r="E519" s="197"/>
      <c r="F519" s="197"/>
      <c r="G519" s="91"/>
      <c r="H519" s="91"/>
      <c r="I519" s="92"/>
      <c r="J519" s="62"/>
    </row>
    <row r="520" spans="2:10" x14ac:dyDescent="0.25">
      <c r="B520" s="95"/>
      <c r="C520" s="101"/>
      <c r="D520" s="197"/>
      <c r="E520" s="197"/>
      <c r="F520" s="197"/>
      <c r="G520" s="91"/>
      <c r="H520" s="91"/>
      <c r="I520" s="92"/>
      <c r="J520" s="62"/>
    </row>
    <row r="521" spans="2:10" x14ac:dyDescent="0.25">
      <c r="B521" s="95"/>
      <c r="C521" s="101"/>
      <c r="D521" s="197"/>
      <c r="E521" s="197"/>
      <c r="F521" s="197"/>
      <c r="G521" s="91"/>
      <c r="H521" s="91"/>
      <c r="I521" s="92"/>
      <c r="J521" s="62"/>
    </row>
    <row r="522" spans="2:10" x14ac:dyDescent="0.25">
      <c r="B522" s="95"/>
      <c r="C522" s="101"/>
      <c r="D522" s="197"/>
      <c r="E522" s="197"/>
      <c r="F522" s="197"/>
      <c r="G522" s="91"/>
      <c r="H522" s="91"/>
      <c r="I522" s="92"/>
      <c r="J522" s="62"/>
    </row>
    <row r="523" spans="2:10" x14ac:dyDescent="0.25">
      <c r="B523" s="95"/>
      <c r="C523" s="101"/>
      <c r="D523" s="197"/>
      <c r="E523" s="197"/>
      <c r="F523" s="197"/>
      <c r="G523" s="91"/>
      <c r="H523" s="91"/>
      <c r="I523" s="92"/>
      <c r="J523" s="62"/>
    </row>
    <row r="524" spans="2:10" x14ac:dyDescent="0.25">
      <c r="B524" s="95"/>
      <c r="C524" s="101"/>
      <c r="D524" s="197"/>
      <c r="E524" s="197"/>
      <c r="F524" s="197"/>
      <c r="G524" s="91"/>
      <c r="H524" s="91"/>
      <c r="I524" s="92"/>
      <c r="J524" s="62"/>
    </row>
    <row r="525" spans="2:10" x14ac:dyDescent="0.25">
      <c r="B525" s="95"/>
      <c r="C525" s="101"/>
      <c r="D525" s="197"/>
      <c r="E525" s="197"/>
      <c r="F525" s="197"/>
      <c r="G525" s="91"/>
      <c r="H525" s="91"/>
      <c r="I525" s="92"/>
      <c r="J525" s="62"/>
    </row>
    <row r="526" spans="2:10" x14ac:dyDescent="0.25">
      <c r="B526" s="95"/>
      <c r="C526" s="101"/>
      <c r="D526" s="197"/>
      <c r="E526" s="197"/>
      <c r="F526" s="197"/>
      <c r="G526" s="91"/>
      <c r="H526" s="91"/>
      <c r="I526" s="92"/>
      <c r="J526" s="62"/>
    </row>
    <row r="527" spans="2:10" x14ac:dyDescent="0.25">
      <c r="B527" s="95"/>
      <c r="C527" s="101"/>
      <c r="D527" s="197"/>
      <c r="E527" s="197"/>
      <c r="F527" s="197"/>
      <c r="G527" s="91"/>
      <c r="H527" s="91"/>
      <c r="I527" s="92"/>
      <c r="J527" s="62"/>
    </row>
    <row r="528" spans="2:10" x14ac:dyDescent="0.25">
      <c r="B528" s="95"/>
      <c r="C528" s="101"/>
      <c r="D528" s="197"/>
      <c r="E528" s="197"/>
      <c r="F528" s="197"/>
      <c r="G528" s="91"/>
      <c r="H528" s="91"/>
      <c r="I528" s="92"/>
      <c r="J528" s="62"/>
    </row>
    <row r="529" spans="2:10" x14ac:dyDescent="0.25">
      <c r="B529" s="95"/>
      <c r="C529" s="101"/>
      <c r="D529" s="197"/>
      <c r="E529" s="197"/>
      <c r="F529" s="197"/>
      <c r="G529" s="91"/>
      <c r="H529" s="91"/>
      <c r="I529" s="92"/>
      <c r="J529" s="62"/>
    </row>
    <row r="530" spans="2:10" x14ac:dyDescent="0.25">
      <c r="B530" s="95"/>
      <c r="C530" s="101"/>
      <c r="D530" s="197"/>
      <c r="E530" s="197"/>
      <c r="F530" s="197"/>
      <c r="G530" s="91"/>
      <c r="H530" s="91"/>
      <c r="I530" s="92"/>
      <c r="J530" s="62"/>
    </row>
    <row r="531" spans="2:10" x14ac:dyDescent="0.25">
      <c r="B531" s="95"/>
      <c r="C531" s="101"/>
      <c r="D531" s="197"/>
      <c r="E531" s="197"/>
      <c r="F531" s="197"/>
      <c r="G531" s="91"/>
      <c r="H531" s="91"/>
      <c r="I531" s="92"/>
      <c r="J531" s="62"/>
    </row>
    <row r="532" spans="2:10" x14ac:dyDescent="0.25">
      <c r="B532" s="95" t="s">
        <v>801</v>
      </c>
      <c r="C532" s="197"/>
      <c r="D532" s="197"/>
      <c r="E532" s="197"/>
      <c r="F532" s="197"/>
      <c r="G532" s="91"/>
      <c r="H532" s="91"/>
      <c r="I532" s="92"/>
      <c r="J532" s="62"/>
    </row>
    <row r="533" spans="2:10" x14ac:dyDescent="0.25">
      <c r="B533" s="95"/>
      <c r="C533" s="101"/>
      <c r="D533" s="197"/>
      <c r="E533" s="197"/>
      <c r="F533" s="197"/>
      <c r="G533" s="91"/>
      <c r="H533" s="91"/>
      <c r="I533" s="92"/>
      <c r="J533" s="62"/>
    </row>
    <row r="534" spans="2:10" x14ac:dyDescent="0.25">
      <c r="B534" s="95"/>
      <c r="C534" s="101"/>
      <c r="D534" s="197"/>
      <c r="E534" s="197"/>
      <c r="F534" s="197"/>
      <c r="G534" s="91"/>
      <c r="H534" s="91"/>
      <c r="I534" s="92"/>
      <c r="J534" s="62"/>
    </row>
    <row r="535" spans="2:10" x14ac:dyDescent="0.25">
      <c r="B535" s="95"/>
      <c r="C535" s="101"/>
      <c r="D535" s="197"/>
      <c r="E535" s="197"/>
      <c r="F535" s="197"/>
      <c r="G535" s="91"/>
      <c r="H535" s="91"/>
      <c r="I535" s="92"/>
      <c r="J535" s="62"/>
    </row>
    <row r="536" spans="2:10" x14ac:dyDescent="0.25">
      <c r="B536" s="95"/>
      <c r="C536" s="101"/>
      <c r="D536" s="197"/>
      <c r="E536" s="197"/>
      <c r="F536" s="197"/>
      <c r="G536" s="91"/>
      <c r="H536" s="91"/>
      <c r="I536" s="92"/>
      <c r="J536" s="62"/>
    </row>
    <row r="537" spans="2:10" x14ac:dyDescent="0.25">
      <c r="B537" s="95"/>
      <c r="C537" s="101"/>
      <c r="D537" s="197"/>
      <c r="E537" s="197"/>
      <c r="F537" s="197"/>
      <c r="G537" s="91"/>
      <c r="H537" s="91"/>
      <c r="I537" s="92"/>
      <c r="J537" s="62"/>
    </row>
    <row r="538" spans="2:10" x14ac:dyDescent="0.25">
      <c r="B538" s="95"/>
      <c r="C538" s="101"/>
      <c r="D538" s="197"/>
      <c r="E538" s="197"/>
      <c r="F538" s="197"/>
      <c r="G538" s="91"/>
      <c r="H538" s="91"/>
      <c r="I538" s="92"/>
      <c r="J538" s="62"/>
    </row>
    <row r="539" spans="2:10" x14ac:dyDescent="0.25">
      <c r="B539" s="95"/>
      <c r="C539" s="101"/>
      <c r="D539" s="197"/>
      <c r="E539" s="197"/>
      <c r="F539" s="197"/>
      <c r="G539" s="91"/>
      <c r="H539" s="91"/>
      <c r="I539" s="92"/>
      <c r="J539" s="62"/>
    </row>
    <row r="540" spans="2:10" x14ac:dyDescent="0.25">
      <c r="B540" s="95"/>
      <c r="C540" s="101"/>
      <c r="D540" s="197"/>
      <c r="E540" s="197"/>
      <c r="F540" s="197"/>
      <c r="G540" s="91"/>
      <c r="H540" s="91"/>
      <c r="I540" s="92"/>
      <c r="J540" s="62"/>
    </row>
    <row r="541" spans="2:10" x14ac:dyDescent="0.25">
      <c r="B541" s="95"/>
      <c r="C541" s="101"/>
      <c r="D541" s="197"/>
      <c r="E541" s="197"/>
      <c r="F541" s="197"/>
      <c r="G541" s="91"/>
      <c r="H541" s="91"/>
      <c r="I541" s="92"/>
      <c r="J541" s="62"/>
    </row>
    <row r="542" spans="2:10" x14ac:dyDescent="0.25">
      <c r="B542" s="95"/>
      <c r="C542" s="101"/>
      <c r="D542" s="197"/>
      <c r="E542" s="197"/>
      <c r="F542" s="197"/>
      <c r="G542" s="91"/>
      <c r="H542" s="91"/>
      <c r="I542" s="92"/>
      <c r="J542" s="62"/>
    </row>
    <row r="543" spans="2:10" x14ac:dyDescent="0.25">
      <c r="B543" s="95"/>
      <c r="C543" s="101"/>
      <c r="D543" s="197"/>
      <c r="E543" s="197"/>
      <c r="F543" s="197"/>
      <c r="G543" s="91"/>
      <c r="H543" s="91"/>
      <c r="I543" s="92"/>
      <c r="J543" s="62"/>
    </row>
    <row r="544" spans="2:10" x14ac:dyDescent="0.25">
      <c r="B544" s="95"/>
      <c r="C544" s="101"/>
      <c r="D544" s="197"/>
      <c r="E544" s="197"/>
      <c r="F544" s="197"/>
      <c r="G544" s="91"/>
      <c r="H544" s="91"/>
      <c r="I544" s="92"/>
      <c r="J544" s="62"/>
    </row>
    <row r="545" spans="2:10" x14ac:dyDescent="0.25">
      <c r="B545" s="95"/>
      <c r="C545" s="101"/>
      <c r="D545" s="197"/>
      <c r="E545" s="197"/>
      <c r="F545" s="197"/>
      <c r="G545" s="91"/>
      <c r="H545" s="91"/>
      <c r="I545" s="92"/>
      <c r="J545" s="62"/>
    </row>
    <row r="546" spans="2:10" x14ac:dyDescent="0.25">
      <c r="B546" s="95"/>
      <c r="C546" s="101"/>
      <c r="D546" s="197"/>
      <c r="E546" s="197"/>
      <c r="F546" s="197"/>
      <c r="G546" s="91"/>
      <c r="H546" s="91"/>
      <c r="I546" s="92"/>
      <c r="J546" s="62"/>
    </row>
    <row r="547" spans="2:10" x14ac:dyDescent="0.25">
      <c r="B547" s="95" t="s">
        <v>802</v>
      </c>
      <c r="C547" s="197"/>
      <c r="D547" s="197"/>
      <c r="E547" s="197"/>
      <c r="F547" s="197"/>
      <c r="G547" s="91"/>
      <c r="H547" s="91"/>
      <c r="I547" s="92"/>
      <c r="J547" s="62"/>
    </row>
    <row r="548" spans="2:10" x14ac:dyDescent="0.25">
      <c r="B548" s="95"/>
      <c r="C548" s="101"/>
      <c r="D548" s="197"/>
      <c r="E548" s="197"/>
      <c r="F548" s="197"/>
      <c r="G548" s="91"/>
      <c r="H548" s="91"/>
      <c r="I548" s="92"/>
      <c r="J548" s="62"/>
    </row>
    <row r="549" spans="2:10" x14ac:dyDescent="0.25">
      <c r="B549" s="95"/>
      <c r="C549" s="101"/>
      <c r="D549" s="197"/>
      <c r="E549" s="197"/>
      <c r="F549" s="197"/>
      <c r="G549" s="91"/>
      <c r="H549" s="91"/>
      <c r="I549" s="92"/>
      <c r="J549" s="62"/>
    </row>
    <row r="550" spans="2:10" x14ac:dyDescent="0.25">
      <c r="B550" s="95"/>
      <c r="C550" s="101"/>
      <c r="D550" s="197"/>
      <c r="E550" s="197"/>
      <c r="F550" s="197"/>
      <c r="G550" s="91"/>
      <c r="H550" s="91"/>
      <c r="I550" s="92"/>
      <c r="J550" s="62"/>
    </row>
    <row r="551" spans="2:10" x14ac:dyDescent="0.25">
      <c r="B551" s="95"/>
      <c r="C551" s="101"/>
      <c r="D551" s="197"/>
      <c r="E551" s="197"/>
      <c r="F551" s="197"/>
      <c r="G551" s="91"/>
      <c r="H551" s="91"/>
      <c r="I551" s="92"/>
      <c r="J551" s="62"/>
    </row>
    <row r="552" spans="2:10" x14ac:dyDescent="0.25">
      <c r="B552" s="95"/>
      <c r="C552" s="101"/>
      <c r="D552" s="197"/>
      <c r="E552" s="197"/>
      <c r="F552" s="197"/>
      <c r="G552" s="91"/>
      <c r="H552" s="91"/>
      <c r="I552" s="92"/>
      <c r="J552" s="62"/>
    </row>
    <row r="553" spans="2:10" x14ac:dyDescent="0.25">
      <c r="B553" s="95"/>
      <c r="C553" s="101"/>
      <c r="D553" s="197"/>
      <c r="E553" s="197"/>
      <c r="F553" s="197"/>
      <c r="G553" s="91"/>
      <c r="H553" s="91"/>
      <c r="I553" s="92"/>
      <c r="J553" s="62"/>
    </row>
    <row r="554" spans="2:10" x14ac:dyDescent="0.25">
      <c r="B554" s="95"/>
      <c r="C554" s="101"/>
      <c r="D554" s="197"/>
      <c r="E554" s="197"/>
      <c r="F554" s="197"/>
      <c r="G554" s="91"/>
      <c r="H554" s="91"/>
      <c r="I554" s="92"/>
      <c r="J554" s="62"/>
    </row>
    <row r="555" spans="2:10" x14ac:dyDescent="0.25">
      <c r="B555" s="95"/>
      <c r="C555" s="101"/>
      <c r="D555" s="197"/>
      <c r="E555" s="197"/>
      <c r="F555" s="197"/>
      <c r="G555" s="91"/>
      <c r="H555" s="91"/>
      <c r="I555" s="92"/>
      <c r="J555" s="62"/>
    </row>
    <row r="556" spans="2:10" x14ac:dyDescent="0.25">
      <c r="B556" s="95"/>
      <c r="C556" s="101"/>
      <c r="D556" s="197"/>
      <c r="E556" s="197"/>
      <c r="F556" s="197"/>
      <c r="G556" s="91"/>
      <c r="H556" s="91"/>
      <c r="I556" s="92"/>
      <c r="J556" s="62"/>
    </row>
    <row r="557" spans="2:10" x14ac:dyDescent="0.25">
      <c r="B557" s="95"/>
      <c r="C557" s="101"/>
      <c r="D557" s="197"/>
      <c r="E557" s="197"/>
      <c r="F557" s="197"/>
      <c r="G557" s="91"/>
      <c r="H557" s="91"/>
      <c r="I557" s="92"/>
      <c r="J557" s="62"/>
    </row>
    <row r="558" spans="2:10" x14ac:dyDescent="0.25">
      <c r="B558" s="95"/>
      <c r="C558" s="101"/>
      <c r="D558" s="197"/>
      <c r="E558" s="197"/>
      <c r="F558" s="197"/>
      <c r="G558" s="91"/>
      <c r="H558" s="91"/>
      <c r="I558" s="92"/>
      <c r="J558" s="62"/>
    </row>
    <row r="559" spans="2:10" x14ac:dyDescent="0.25">
      <c r="B559" s="95"/>
      <c r="C559" s="101"/>
      <c r="D559" s="197"/>
      <c r="E559" s="197"/>
      <c r="F559" s="197"/>
      <c r="G559" s="91"/>
      <c r="H559" s="91"/>
      <c r="I559" s="92"/>
      <c r="J559" s="62"/>
    </row>
    <row r="560" spans="2:10" x14ac:dyDescent="0.25">
      <c r="B560" s="95"/>
      <c r="C560" s="101"/>
      <c r="D560" s="197"/>
      <c r="E560" s="197"/>
      <c r="F560" s="197"/>
      <c r="G560" s="91"/>
      <c r="H560" s="91"/>
      <c r="I560" s="92"/>
      <c r="J560" s="62"/>
    </row>
    <row r="561" spans="2:10" x14ac:dyDescent="0.25">
      <c r="B561" s="95"/>
      <c r="C561" s="101"/>
      <c r="D561" s="197"/>
      <c r="E561" s="197"/>
      <c r="F561" s="197"/>
      <c r="G561" s="91"/>
      <c r="H561" s="91"/>
      <c r="I561" s="92"/>
      <c r="J561" s="62"/>
    </row>
    <row r="562" spans="2:10" x14ac:dyDescent="0.25">
      <c r="B562" s="95" t="s">
        <v>803</v>
      </c>
      <c r="C562" s="197"/>
      <c r="D562" s="197"/>
      <c r="E562" s="197"/>
      <c r="F562" s="197"/>
      <c r="G562" s="91"/>
      <c r="H562" s="91"/>
      <c r="I562" s="92"/>
      <c r="J562" s="62"/>
    </row>
    <row r="563" spans="2:10" x14ac:dyDescent="0.25">
      <c r="B563" s="95"/>
      <c r="C563" s="101"/>
      <c r="D563" s="197"/>
      <c r="E563" s="197"/>
      <c r="F563" s="197"/>
      <c r="G563" s="91"/>
      <c r="H563" s="91"/>
      <c r="I563" s="92"/>
      <c r="J563" s="62"/>
    </row>
    <row r="564" spans="2:10" x14ac:dyDescent="0.25">
      <c r="B564" s="95"/>
      <c r="C564" s="101"/>
      <c r="D564" s="197"/>
      <c r="E564" s="197"/>
      <c r="F564" s="197"/>
      <c r="G564" s="91"/>
      <c r="H564" s="91"/>
      <c r="I564" s="92"/>
      <c r="J564" s="62"/>
    </row>
    <row r="565" spans="2:10" x14ac:dyDescent="0.25">
      <c r="B565" s="95"/>
      <c r="C565" s="101"/>
      <c r="D565" s="197"/>
      <c r="E565" s="197"/>
      <c r="F565" s="197"/>
      <c r="G565" s="91"/>
      <c r="H565" s="91"/>
      <c r="I565" s="92"/>
      <c r="J565" s="62"/>
    </row>
    <row r="566" spans="2:10" x14ac:dyDescent="0.25">
      <c r="B566" s="95"/>
      <c r="C566" s="101"/>
      <c r="D566" s="197"/>
      <c r="E566" s="197"/>
      <c r="F566" s="197"/>
      <c r="G566" s="91"/>
      <c r="H566" s="91"/>
      <c r="I566" s="92"/>
      <c r="J566" s="62"/>
    </row>
    <row r="567" spans="2:10" x14ac:dyDescent="0.25">
      <c r="B567" s="95"/>
      <c r="C567" s="101"/>
      <c r="D567" s="197"/>
      <c r="E567" s="197"/>
      <c r="F567" s="197"/>
      <c r="G567" s="91"/>
      <c r="H567" s="91"/>
      <c r="I567" s="92"/>
      <c r="J567" s="62"/>
    </row>
    <row r="568" spans="2:10" x14ac:dyDescent="0.25">
      <c r="B568" s="95"/>
      <c r="C568" s="101"/>
      <c r="D568" s="197"/>
      <c r="E568" s="197"/>
      <c r="F568" s="197"/>
      <c r="G568" s="91"/>
      <c r="H568" s="91"/>
      <c r="I568" s="92"/>
      <c r="J568" s="62"/>
    </row>
    <row r="569" spans="2:10" x14ac:dyDescent="0.25">
      <c r="B569" s="95"/>
      <c r="C569" s="101"/>
      <c r="D569" s="197"/>
      <c r="E569" s="197"/>
      <c r="F569" s="197"/>
      <c r="G569" s="91"/>
      <c r="H569" s="91"/>
      <c r="I569" s="92"/>
      <c r="J569" s="62"/>
    </row>
    <row r="570" spans="2:10" x14ac:dyDescent="0.25">
      <c r="B570" s="95"/>
      <c r="C570" s="101"/>
      <c r="D570" s="197"/>
      <c r="E570" s="197"/>
      <c r="F570" s="197"/>
      <c r="G570" s="91"/>
      <c r="H570" s="91"/>
      <c r="I570" s="92"/>
      <c r="J570" s="62"/>
    </row>
    <row r="571" spans="2:10" x14ac:dyDescent="0.25">
      <c r="B571" s="95"/>
      <c r="C571" s="101"/>
      <c r="D571" s="197"/>
      <c r="E571" s="197"/>
      <c r="F571" s="197"/>
      <c r="G571" s="91"/>
      <c r="H571" s="91"/>
      <c r="I571" s="92"/>
      <c r="J571" s="62"/>
    </row>
    <row r="572" spans="2:10" x14ac:dyDescent="0.25">
      <c r="B572" s="95"/>
      <c r="C572" s="101"/>
      <c r="D572" s="197"/>
      <c r="E572" s="197"/>
      <c r="F572" s="197"/>
      <c r="G572" s="91"/>
      <c r="H572" s="91"/>
      <c r="I572" s="92"/>
      <c r="J572" s="62"/>
    </row>
    <row r="573" spans="2:10" x14ac:dyDescent="0.25">
      <c r="B573" s="95"/>
      <c r="C573" s="101"/>
      <c r="D573" s="197"/>
      <c r="E573" s="197"/>
      <c r="F573" s="197"/>
      <c r="G573" s="91"/>
      <c r="H573" s="91"/>
      <c r="I573" s="92"/>
      <c r="J573" s="62"/>
    </row>
    <row r="574" spans="2:10" x14ac:dyDescent="0.25">
      <c r="B574" s="95"/>
      <c r="C574" s="101"/>
      <c r="D574" s="197"/>
      <c r="E574" s="197"/>
      <c r="F574" s="197"/>
      <c r="G574" s="91"/>
      <c r="H574" s="91"/>
      <c r="I574" s="92"/>
      <c r="J574" s="62"/>
    </row>
    <row r="575" spans="2:10" x14ac:dyDescent="0.25">
      <c r="B575" s="95"/>
      <c r="C575" s="101"/>
      <c r="D575" s="197"/>
      <c r="E575" s="197"/>
      <c r="F575" s="197"/>
      <c r="G575" s="91"/>
      <c r="H575" s="91"/>
      <c r="I575" s="92"/>
      <c r="J575" s="62"/>
    </row>
    <row r="576" spans="2:10" x14ac:dyDescent="0.25">
      <c r="B576" s="95"/>
      <c r="C576" s="101"/>
      <c r="D576" s="197"/>
      <c r="E576" s="197"/>
      <c r="F576" s="197"/>
      <c r="G576" s="91"/>
      <c r="H576" s="91"/>
      <c r="I576" s="92"/>
      <c r="J576" s="62"/>
    </row>
    <row r="577" spans="2:10" x14ac:dyDescent="0.25">
      <c r="B577" s="95" t="s">
        <v>804</v>
      </c>
      <c r="C577" s="197"/>
      <c r="D577" s="197"/>
      <c r="E577" s="197"/>
      <c r="F577" s="197"/>
      <c r="G577" s="91"/>
      <c r="H577" s="91"/>
      <c r="I577" s="92"/>
      <c r="J577" s="62"/>
    </row>
    <row r="578" spans="2:10" x14ac:dyDescent="0.25">
      <c r="B578" s="95"/>
      <c r="C578" s="101"/>
      <c r="D578" s="197"/>
      <c r="E578" s="197"/>
      <c r="F578" s="197"/>
      <c r="G578" s="91"/>
      <c r="H578" s="91"/>
      <c r="I578" s="92"/>
      <c r="J578" s="62"/>
    </row>
    <row r="579" spans="2:10" x14ac:dyDescent="0.25">
      <c r="B579" s="95"/>
      <c r="C579" s="101"/>
      <c r="D579" s="197"/>
      <c r="E579" s="197"/>
      <c r="F579" s="197"/>
      <c r="G579" s="91"/>
      <c r="H579" s="91"/>
      <c r="I579" s="92"/>
      <c r="J579" s="62"/>
    </row>
    <row r="580" spans="2:10" x14ac:dyDescent="0.25">
      <c r="B580" s="95"/>
      <c r="C580" s="101"/>
      <c r="D580" s="197"/>
      <c r="E580" s="197"/>
      <c r="F580" s="197"/>
      <c r="G580" s="91"/>
      <c r="H580" s="91"/>
      <c r="I580" s="92"/>
      <c r="J580" s="62"/>
    </row>
    <row r="581" spans="2:10" x14ac:dyDescent="0.25">
      <c r="B581" s="95"/>
      <c r="C581" s="101"/>
      <c r="D581" s="197"/>
      <c r="E581" s="197"/>
      <c r="F581" s="197"/>
      <c r="G581" s="91"/>
      <c r="H581" s="91"/>
      <c r="I581" s="92"/>
      <c r="J581" s="62"/>
    </row>
    <row r="582" spans="2:10" x14ac:dyDescent="0.25">
      <c r="B582" s="95"/>
      <c r="C582" s="101"/>
      <c r="D582" s="197"/>
      <c r="E582" s="197"/>
      <c r="F582" s="197"/>
      <c r="G582" s="91"/>
      <c r="H582" s="91"/>
      <c r="I582" s="92"/>
      <c r="J582" s="62"/>
    </row>
    <row r="583" spans="2:10" x14ac:dyDescent="0.25">
      <c r="B583" s="95"/>
      <c r="C583" s="101"/>
      <c r="D583" s="197"/>
      <c r="E583" s="197"/>
      <c r="F583" s="197"/>
      <c r="G583" s="91"/>
      <c r="H583" s="91"/>
      <c r="I583" s="92"/>
      <c r="J583" s="62"/>
    </row>
    <row r="584" spans="2:10" x14ac:dyDescent="0.25">
      <c r="B584" s="95"/>
      <c r="C584" s="101"/>
      <c r="D584" s="197"/>
      <c r="E584" s="197"/>
      <c r="F584" s="197"/>
      <c r="G584" s="91"/>
      <c r="H584" s="91"/>
      <c r="I584" s="92"/>
      <c r="J584" s="62"/>
    </row>
    <row r="585" spans="2:10" x14ac:dyDescent="0.25">
      <c r="B585" s="95"/>
      <c r="C585" s="101"/>
      <c r="D585" s="197"/>
      <c r="E585" s="197"/>
      <c r="F585" s="197"/>
      <c r="G585" s="91"/>
      <c r="H585" s="91"/>
      <c r="I585" s="92"/>
      <c r="J585" s="62"/>
    </row>
    <row r="586" spans="2:10" x14ac:dyDescent="0.25">
      <c r="B586" s="95"/>
      <c r="C586" s="101"/>
      <c r="D586" s="197"/>
      <c r="E586" s="197"/>
      <c r="F586" s="197"/>
      <c r="G586" s="91"/>
      <c r="H586" s="91"/>
      <c r="I586" s="92"/>
      <c r="J586" s="62"/>
    </row>
    <row r="587" spans="2:10" x14ac:dyDescent="0.25">
      <c r="B587" s="95"/>
      <c r="C587" s="101"/>
      <c r="D587" s="197"/>
      <c r="E587" s="197"/>
      <c r="F587" s="197"/>
      <c r="G587" s="91"/>
      <c r="H587" s="91"/>
      <c r="I587" s="92"/>
      <c r="J587" s="62"/>
    </row>
    <row r="588" spans="2:10" x14ac:dyDescent="0.25">
      <c r="B588" s="95"/>
      <c r="C588" s="101"/>
      <c r="D588" s="197"/>
      <c r="E588" s="197"/>
      <c r="F588" s="197"/>
      <c r="G588" s="91"/>
      <c r="H588" s="91"/>
      <c r="I588" s="92"/>
      <c r="J588" s="62"/>
    </row>
    <row r="589" spans="2:10" x14ac:dyDescent="0.25">
      <c r="B589" s="95"/>
      <c r="C589" s="101"/>
      <c r="D589" s="197"/>
      <c r="E589" s="197"/>
      <c r="F589" s="197"/>
      <c r="G589" s="91"/>
      <c r="H589" s="91"/>
      <c r="I589" s="92"/>
      <c r="J589" s="62"/>
    </row>
    <row r="590" spans="2:10" x14ac:dyDescent="0.25">
      <c r="B590" s="95"/>
      <c r="C590" s="101"/>
      <c r="D590" s="197"/>
      <c r="E590" s="197"/>
      <c r="F590" s="197"/>
      <c r="G590" s="91"/>
      <c r="H590" s="91"/>
      <c r="I590" s="92"/>
      <c r="J590" s="62"/>
    </row>
    <row r="591" spans="2:10" x14ac:dyDescent="0.25">
      <c r="B591" s="95"/>
      <c r="C591" s="101"/>
      <c r="D591" s="197"/>
      <c r="E591" s="197"/>
      <c r="F591" s="197"/>
      <c r="G591" s="91"/>
      <c r="H591" s="91"/>
      <c r="I591" s="92"/>
      <c r="J591" s="62"/>
    </row>
    <row r="592" spans="2:10" x14ac:dyDescent="0.25">
      <c r="B592" s="95" t="s">
        <v>805</v>
      </c>
      <c r="C592" s="197"/>
      <c r="D592" s="197"/>
      <c r="E592" s="197"/>
      <c r="F592" s="197"/>
      <c r="G592" s="91"/>
      <c r="H592" s="91"/>
      <c r="I592" s="92"/>
      <c r="J592" s="62"/>
    </row>
    <row r="593" spans="2:10" x14ac:dyDescent="0.25">
      <c r="B593" s="95"/>
      <c r="C593" s="101"/>
      <c r="D593" s="197"/>
      <c r="E593" s="197"/>
      <c r="F593" s="197"/>
      <c r="G593" s="91"/>
      <c r="H593" s="91"/>
      <c r="I593" s="92"/>
      <c r="J593" s="62"/>
    </row>
    <row r="594" spans="2:10" x14ac:dyDescent="0.25">
      <c r="B594" s="95"/>
      <c r="C594" s="101"/>
      <c r="D594" s="197"/>
      <c r="E594" s="197"/>
      <c r="F594" s="197"/>
      <c r="G594" s="91"/>
      <c r="H594" s="91"/>
      <c r="I594" s="92"/>
      <c r="J594" s="62"/>
    </row>
    <row r="595" spans="2:10" x14ac:dyDescent="0.25">
      <c r="B595" s="95"/>
      <c r="C595" s="101"/>
      <c r="D595" s="197"/>
      <c r="E595" s="197"/>
      <c r="F595" s="197"/>
      <c r="G595" s="91"/>
      <c r="H595" s="91"/>
      <c r="I595" s="92"/>
      <c r="J595" s="62"/>
    </row>
    <row r="596" spans="2:10" x14ac:dyDescent="0.25">
      <c r="B596" s="95"/>
      <c r="C596" s="101"/>
      <c r="D596" s="197"/>
      <c r="E596" s="197"/>
      <c r="F596" s="197"/>
      <c r="G596" s="91"/>
      <c r="H596" s="91"/>
      <c r="I596" s="92"/>
      <c r="J596" s="62"/>
    </row>
    <row r="597" spans="2:10" x14ac:dyDescent="0.25">
      <c r="B597" s="95"/>
      <c r="C597" s="101"/>
      <c r="D597" s="197"/>
      <c r="E597" s="197"/>
      <c r="F597" s="197"/>
      <c r="G597" s="91"/>
      <c r="H597" s="91"/>
      <c r="I597" s="92"/>
      <c r="J597" s="62"/>
    </row>
    <row r="598" spans="2:10" x14ac:dyDescent="0.25">
      <c r="B598" s="95"/>
      <c r="C598" s="101"/>
      <c r="D598" s="197"/>
      <c r="E598" s="197"/>
      <c r="F598" s="197"/>
      <c r="G598" s="91"/>
      <c r="H598" s="91"/>
      <c r="I598" s="92"/>
      <c r="J598" s="62"/>
    </row>
    <row r="599" spans="2:10" x14ac:dyDescent="0.25">
      <c r="B599" s="95"/>
      <c r="C599" s="101"/>
      <c r="D599" s="197"/>
      <c r="E599" s="197"/>
      <c r="F599" s="197"/>
      <c r="G599" s="91"/>
      <c r="H599" s="91"/>
      <c r="I599" s="92"/>
      <c r="J599" s="62"/>
    </row>
    <row r="600" spans="2:10" x14ac:dyDescent="0.25">
      <c r="B600" s="95"/>
      <c r="C600" s="101"/>
      <c r="D600" s="197"/>
      <c r="E600" s="197"/>
      <c r="F600" s="197"/>
      <c r="G600" s="91"/>
      <c r="H600" s="91"/>
      <c r="I600" s="92"/>
      <c r="J600" s="62"/>
    </row>
    <row r="601" spans="2:10" x14ac:dyDescent="0.25">
      <c r="B601" s="95"/>
      <c r="C601" s="101"/>
      <c r="D601" s="197"/>
      <c r="E601" s="197"/>
      <c r="F601" s="197"/>
      <c r="G601" s="91"/>
      <c r="H601" s="91"/>
      <c r="I601" s="92"/>
      <c r="J601" s="62"/>
    </row>
    <row r="602" spans="2:10" x14ac:dyDescent="0.25">
      <c r="B602" s="95"/>
      <c r="C602" s="101"/>
      <c r="D602" s="197"/>
      <c r="E602" s="197"/>
      <c r="F602" s="197"/>
      <c r="G602" s="91"/>
      <c r="H602" s="91"/>
      <c r="I602" s="92"/>
      <c r="J602" s="62"/>
    </row>
    <row r="603" spans="2:10" x14ac:dyDescent="0.25">
      <c r="B603" s="95"/>
      <c r="C603" s="101"/>
      <c r="D603" s="197"/>
      <c r="E603" s="197"/>
      <c r="F603" s="197"/>
      <c r="G603" s="91"/>
      <c r="H603" s="91"/>
      <c r="I603" s="92"/>
      <c r="J603" s="62"/>
    </row>
    <row r="604" spans="2:10" x14ac:dyDescent="0.25">
      <c r="B604" s="95"/>
      <c r="C604" s="101"/>
      <c r="D604" s="197"/>
      <c r="E604" s="197"/>
      <c r="F604" s="197"/>
      <c r="G604" s="91"/>
      <c r="H604" s="91"/>
      <c r="I604" s="92"/>
      <c r="J604" s="62"/>
    </row>
    <row r="605" spans="2:10" x14ac:dyDescent="0.25">
      <c r="B605" s="95"/>
      <c r="C605" s="101"/>
      <c r="D605" s="197"/>
      <c r="E605" s="197"/>
      <c r="F605" s="197"/>
      <c r="G605" s="91"/>
      <c r="H605" s="91"/>
      <c r="I605" s="92"/>
      <c r="J605" s="62"/>
    </row>
    <row r="606" spans="2:10" x14ac:dyDescent="0.25">
      <c r="B606" s="95"/>
      <c r="C606" s="101"/>
      <c r="D606" s="197"/>
      <c r="E606" s="197"/>
      <c r="F606" s="197"/>
      <c r="G606" s="91"/>
      <c r="H606" s="91"/>
      <c r="I606" s="92"/>
      <c r="J606" s="62"/>
    </row>
    <row r="607" spans="2:10" x14ac:dyDescent="0.25">
      <c r="B607" s="95" t="s">
        <v>806</v>
      </c>
      <c r="C607" s="197"/>
      <c r="D607" s="197"/>
      <c r="E607" s="197"/>
      <c r="F607" s="197"/>
      <c r="G607" s="91"/>
      <c r="H607" s="91"/>
      <c r="I607" s="92"/>
      <c r="J607" s="62"/>
    </row>
    <row r="608" spans="2:10" x14ac:dyDescent="0.25">
      <c r="B608" s="95"/>
      <c r="C608" s="101"/>
      <c r="D608" s="197"/>
      <c r="E608" s="197"/>
      <c r="F608" s="197"/>
      <c r="G608" s="91"/>
      <c r="H608" s="91"/>
      <c r="I608" s="92"/>
      <c r="J608" s="62"/>
    </row>
    <row r="609" spans="2:10" x14ac:dyDescent="0.25">
      <c r="B609" s="95"/>
      <c r="C609" s="101"/>
      <c r="D609" s="197"/>
      <c r="E609" s="197"/>
      <c r="F609" s="197"/>
      <c r="G609" s="91"/>
      <c r="H609" s="91"/>
      <c r="I609" s="92"/>
      <c r="J609" s="62"/>
    </row>
    <row r="610" spans="2:10" x14ac:dyDescent="0.25">
      <c r="B610" s="95"/>
      <c r="C610" s="101"/>
      <c r="D610" s="197"/>
      <c r="E610" s="197"/>
      <c r="F610" s="197"/>
      <c r="G610" s="91"/>
      <c r="H610" s="91"/>
      <c r="I610" s="92"/>
      <c r="J610" s="62"/>
    </row>
    <row r="611" spans="2:10" x14ac:dyDescent="0.25">
      <c r="B611" s="95"/>
      <c r="C611" s="101"/>
      <c r="D611" s="197"/>
      <c r="E611" s="197"/>
      <c r="F611" s="197"/>
      <c r="G611" s="91"/>
      <c r="H611" s="91"/>
      <c r="I611" s="92"/>
      <c r="J611" s="62"/>
    </row>
    <row r="612" spans="2:10" x14ac:dyDescent="0.25">
      <c r="B612" s="95"/>
      <c r="C612" s="101"/>
      <c r="D612" s="197"/>
      <c r="E612" s="197"/>
      <c r="F612" s="197"/>
      <c r="G612" s="91"/>
      <c r="H612" s="91"/>
      <c r="I612" s="92"/>
      <c r="J612" s="62"/>
    </row>
    <row r="613" spans="2:10" x14ac:dyDescent="0.25">
      <c r="B613" s="95"/>
      <c r="C613" s="101"/>
      <c r="D613" s="197"/>
      <c r="E613" s="197"/>
      <c r="F613" s="197"/>
      <c r="G613" s="91"/>
      <c r="H613" s="91"/>
      <c r="I613" s="92"/>
      <c r="J613" s="62"/>
    </row>
    <row r="614" spans="2:10" x14ac:dyDescent="0.25">
      <c r="B614" s="95"/>
      <c r="C614" s="101"/>
      <c r="D614" s="197"/>
      <c r="E614" s="197"/>
      <c r="F614" s="197"/>
      <c r="G614" s="91"/>
      <c r="H614" s="91"/>
      <c r="I614" s="92"/>
      <c r="J614" s="62"/>
    </row>
    <row r="615" spans="2:10" x14ac:dyDescent="0.25">
      <c r="B615" s="95"/>
      <c r="C615" s="101"/>
      <c r="D615" s="197"/>
      <c r="E615" s="197"/>
      <c r="F615" s="197"/>
      <c r="G615" s="91"/>
      <c r="H615" s="91"/>
      <c r="I615" s="92"/>
      <c r="J615" s="62"/>
    </row>
    <row r="616" spans="2:10" x14ac:dyDescent="0.25">
      <c r="B616" s="95"/>
      <c r="C616" s="101"/>
      <c r="D616" s="197"/>
      <c r="E616" s="197"/>
      <c r="F616" s="197"/>
      <c r="G616" s="91"/>
      <c r="H616" s="91"/>
      <c r="I616" s="92"/>
      <c r="J616" s="62"/>
    </row>
    <row r="617" spans="2:10" x14ac:dyDescent="0.25">
      <c r="B617" s="95"/>
      <c r="C617" s="101"/>
      <c r="D617" s="197"/>
      <c r="E617" s="197"/>
      <c r="F617" s="197"/>
      <c r="G617" s="91"/>
      <c r="H617" s="91"/>
      <c r="I617" s="92"/>
      <c r="J617" s="62"/>
    </row>
    <row r="618" spans="2:10" x14ac:dyDescent="0.25">
      <c r="B618" s="95"/>
      <c r="C618" s="101"/>
      <c r="D618" s="197"/>
      <c r="E618" s="197"/>
      <c r="F618" s="197"/>
      <c r="G618" s="91"/>
      <c r="H618" s="91"/>
      <c r="I618" s="92"/>
      <c r="J618" s="62"/>
    </row>
    <row r="619" spans="2:10" x14ac:dyDescent="0.25">
      <c r="B619" s="95"/>
      <c r="C619" s="101"/>
      <c r="D619" s="197"/>
      <c r="E619" s="197"/>
      <c r="F619" s="197"/>
      <c r="G619" s="91"/>
      <c r="H619" s="91"/>
      <c r="I619" s="92"/>
      <c r="J619" s="62"/>
    </row>
    <row r="620" spans="2:10" x14ac:dyDescent="0.25">
      <c r="B620" s="95"/>
      <c r="C620" s="101"/>
      <c r="D620" s="197"/>
      <c r="E620" s="197"/>
      <c r="F620" s="197"/>
      <c r="G620" s="91"/>
      <c r="H620" s="91"/>
      <c r="I620" s="92"/>
      <c r="J620" s="62"/>
    </row>
    <row r="621" spans="2:10" x14ac:dyDescent="0.25">
      <c r="B621" s="95"/>
      <c r="C621" s="101"/>
      <c r="D621" s="197"/>
      <c r="E621" s="197"/>
      <c r="F621" s="197"/>
      <c r="G621" s="91"/>
      <c r="H621" s="91"/>
      <c r="I621" s="92"/>
      <c r="J621" s="62"/>
    </row>
    <row r="622" spans="2:10" x14ac:dyDescent="0.25">
      <c r="B622" s="95" t="s">
        <v>807</v>
      </c>
      <c r="C622" s="197"/>
      <c r="D622" s="197"/>
      <c r="E622" s="197"/>
      <c r="F622" s="197"/>
      <c r="G622" s="91"/>
      <c r="H622" s="91"/>
      <c r="I622" s="92"/>
      <c r="J622" s="62"/>
    </row>
    <row r="623" spans="2:10" x14ac:dyDescent="0.25">
      <c r="B623" s="108"/>
      <c r="C623" s="108"/>
      <c r="D623" s="197"/>
      <c r="E623" s="197"/>
      <c r="F623" s="197"/>
      <c r="G623" s="91"/>
      <c r="H623" s="91"/>
      <c r="I623" s="92"/>
      <c r="J623" s="62"/>
    </row>
    <row r="624" spans="2:10" x14ac:dyDescent="0.25">
      <c r="B624" s="95"/>
      <c r="C624" s="108"/>
      <c r="D624" s="197"/>
      <c r="E624" s="197"/>
      <c r="F624" s="197"/>
      <c r="G624" s="91"/>
      <c r="H624" s="91"/>
      <c r="I624" s="92"/>
      <c r="J624" s="62"/>
    </row>
    <row r="625" spans="2:10" x14ac:dyDescent="0.25">
      <c r="B625" s="95"/>
      <c r="C625" s="108"/>
      <c r="D625" s="197"/>
      <c r="E625" s="197"/>
      <c r="F625" s="197"/>
      <c r="G625" s="91"/>
      <c r="H625" s="91"/>
      <c r="I625" s="92"/>
      <c r="J625" s="62"/>
    </row>
    <row r="626" spans="2:10" x14ac:dyDescent="0.25">
      <c r="B626" s="95"/>
      <c r="C626" s="108"/>
      <c r="D626" s="197"/>
      <c r="E626" s="197"/>
      <c r="F626" s="197"/>
      <c r="G626" s="91"/>
      <c r="H626" s="91"/>
      <c r="I626" s="92"/>
      <c r="J626" s="62"/>
    </row>
    <row r="627" spans="2:10" x14ac:dyDescent="0.25">
      <c r="B627" s="95"/>
      <c r="C627" s="108"/>
      <c r="D627" s="197"/>
      <c r="E627" s="197"/>
      <c r="F627" s="197"/>
      <c r="G627" s="91"/>
      <c r="H627" s="91"/>
      <c r="I627" s="92"/>
      <c r="J627" s="62"/>
    </row>
    <row r="628" spans="2:10" x14ac:dyDescent="0.25">
      <c r="B628" s="95"/>
      <c r="C628" s="108"/>
      <c r="D628" s="197"/>
      <c r="E628" s="197"/>
      <c r="F628" s="197"/>
      <c r="G628" s="91"/>
      <c r="H628" s="91"/>
      <c r="I628" s="92"/>
      <c r="J628" s="62"/>
    </row>
    <row r="629" spans="2:10" x14ac:dyDescent="0.25">
      <c r="B629" s="108"/>
      <c r="C629" s="108"/>
      <c r="D629" s="197"/>
      <c r="E629" s="197"/>
      <c r="F629" s="197"/>
      <c r="G629" s="91"/>
      <c r="H629" s="91"/>
      <c r="I629" s="92"/>
      <c r="J629" s="62"/>
    </row>
    <row r="630" spans="2:10" x14ac:dyDescent="0.25">
      <c r="B630" s="108"/>
      <c r="C630" s="108"/>
      <c r="D630" s="197"/>
      <c r="E630" s="197"/>
      <c r="F630" s="197"/>
      <c r="G630" s="91"/>
      <c r="H630" s="91"/>
      <c r="I630" s="92"/>
      <c r="J630" s="62"/>
    </row>
    <row r="631" spans="2:10" x14ac:dyDescent="0.25">
      <c r="B631" s="108"/>
      <c r="C631" s="108"/>
      <c r="D631" s="197"/>
      <c r="E631" s="197"/>
      <c r="F631" s="197"/>
      <c r="G631" s="91"/>
      <c r="H631" s="91"/>
      <c r="I631" s="92"/>
      <c r="J631" s="62"/>
    </row>
    <row r="632" spans="2:10" x14ac:dyDescent="0.25">
      <c r="B632" s="108"/>
      <c r="C632" s="108"/>
      <c r="D632" s="197"/>
      <c r="E632" s="197"/>
      <c r="F632" s="197"/>
      <c r="G632" s="91"/>
      <c r="H632" s="91"/>
      <c r="I632" s="92"/>
      <c r="J632" s="62"/>
    </row>
    <row r="633" spans="2:10" x14ac:dyDescent="0.25">
      <c r="B633" s="108"/>
      <c r="C633" s="108"/>
      <c r="D633" s="197"/>
      <c r="E633" s="197"/>
      <c r="F633" s="197"/>
      <c r="G633" s="91"/>
      <c r="H633" s="91"/>
      <c r="I633" s="92"/>
      <c r="J633" s="62"/>
    </row>
    <row r="634" spans="2:10" x14ac:dyDescent="0.25">
      <c r="B634" s="108"/>
      <c r="C634" s="108"/>
      <c r="D634" s="197"/>
      <c r="E634" s="197"/>
      <c r="F634" s="197"/>
      <c r="G634" s="91"/>
      <c r="H634" s="91"/>
      <c r="I634" s="92"/>
      <c r="J634" s="62"/>
    </row>
    <row r="635" spans="2:10" x14ac:dyDescent="0.25">
      <c r="B635" s="108"/>
      <c r="C635" s="108"/>
      <c r="D635" s="197"/>
      <c r="E635" s="197"/>
      <c r="F635" s="197"/>
      <c r="G635" s="91"/>
      <c r="H635" s="91"/>
      <c r="I635" s="92"/>
      <c r="J635" s="62"/>
    </row>
    <row r="636" spans="2:10" x14ac:dyDescent="0.25">
      <c r="B636" s="108"/>
      <c r="C636" s="108"/>
      <c r="D636" s="197"/>
      <c r="E636" s="197"/>
      <c r="F636" s="197"/>
      <c r="G636" s="91"/>
      <c r="H636" s="91"/>
      <c r="I636" s="92"/>
      <c r="J636" s="62"/>
    </row>
    <row r="637" spans="2:10" x14ac:dyDescent="0.25">
      <c r="B637" s="62"/>
      <c r="C637" s="62"/>
      <c r="D637" s="62"/>
      <c r="E637" s="62"/>
      <c r="F637" s="62"/>
      <c r="G637" s="62"/>
      <c r="H637" s="62"/>
      <c r="I637" s="62"/>
      <c r="J637" s="62"/>
    </row>
    <row r="638" spans="2:10" x14ac:dyDescent="0.25">
      <c r="B638" s="62"/>
      <c r="C638" s="62"/>
      <c r="D638" s="62"/>
      <c r="E638" s="62"/>
      <c r="F638" s="62"/>
      <c r="G638" s="62"/>
      <c r="H638" s="62"/>
      <c r="I638" s="62"/>
      <c r="J638" s="62"/>
    </row>
    <row r="639" spans="2:10" x14ac:dyDescent="0.25">
      <c r="B639" s="62"/>
      <c r="C639" s="62"/>
      <c r="D639" s="62"/>
      <c r="E639" s="62"/>
      <c r="F639" s="62"/>
      <c r="G639" s="62"/>
      <c r="H639" s="62"/>
      <c r="I639" s="62"/>
      <c r="J639" s="62"/>
    </row>
    <row r="640" spans="2:10" x14ac:dyDescent="0.25">
      <c r="B640" s="62"/>
      <c r="C640" s="62"/>
      <c r="D640" s="62"/>
      <c r="E640" s="62"/>
      <c r="F640" s="62"/>
      <c r="G640" s="62"/>
      <c r="H640" s="62"/>
      <c r="I640" s="62"/>
      <c r="J640" s="62"/>
    </row>
  </sheetData>
  <sheetProtection password="CA59" sheet="1" objects="1" scenarios="1"/>
  <mergeCells count="4">
    <mergeCell ref="B10:E10"/>
    <mergeCell ref="B11:E11"/>
    <mergeCell ref="B12:E12"/>
    <mergeCell ref="B13:E13"/>
  </mergeCells>
  <phoneticPr fontId="3" type="noConversion"/>
  <printOptions horizontalCentered="1"/>
  <pageMargins left="0.15748031496062992" right="0.15748031496062992" top="0.66" bottom="0.72" header="0.51181102362204722" footer="0.51181102362204722"/>
  <pageSetup scale="70" orientation="landscape" r:id="rId1"/>
  <headerFooter alignWithMargins="0">
    <oddFooter>&amp;RPage &amp;Pof&amp;N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44"/>
  </sheetPr>
  <dimension ref="A2:Z41"/>
  <sheetViews>
    <sheetView showGridLines="0" topLeftCell="A31" zoomScaleNormal="100" workbookViewId="0">
      <selection activeCell="C28" sqref="C28:H28"/>
    </sheetView>
  </sheetViews>
  <sheetFormatPr defaultColWidth="9.140625" defaultRowHeight="15" x14ac:dyDescent="0.25"/>
  <cols>
    <col min="1" max="1" width="2.7109375" style="44" customWidth="1"/>
    <col min="2" max="2" width="3.42578125" style="44" customWidth="1"/>
    <col min="3" max="3" width="33" style="44" customWidth="1"/>
    <col min="4" max="7" width="13.7109375" style="44" customWidth="1"/>
    <col min="8" max="8" width="100.7109375" style="44" customWidth="1"/>
    <col min="9" max="9" width="3.28515625" style="44" customWidth="1"/>
    <col min="10" max="10" width="9.140625" style="44"/>
    <col min="11" max="16" width="9.140625" style="44" hidden="1" customWidth="1"/>
    <col min="17" max="17" width="13.140625" style="44" hidden="1" customWidth="1"/>
    <col min="18" max="26" width="9.140625" style="44" hidden="1" customWidth="1"/>
    <col min="27" max="16384" width="9.140625" style="44"/>
  </cols>
  <sheetData>
    <row r="2" spans="1:16" ht="14.45" x14ac:dyDescent="0.3">
      <c r="H2" s="62"/>
      <c r="I2" s="62"/>
    </row>
    <row r="3" spans="1:16" ht="14.45" x14ac:dyDescent="0.3">
      <c r="H3" s="62"/>
      <c r="I3" s="62"/>
    </row>
    <row r="4" spans="1:16" ht="14.45" x14ac:dyDescent="0.3">
      <c r="H4" s="62"/>
      <c r="I4" s="62"/>
    </row>
    <row r="5" spans="1:16" ht="14.45" x14ac:dyDescent="0.3">
      <c r="H5" s="62"/>
      <c r="I5" s="62"/>
    </row>
    <row r="6" spans="1:16" ht="14.45" x14ac:dyDescent="0.3">
      <c r="B6" s="62"/>
      <c r="C6" s="62"/>
      <c r="D6" s="62"/>
      <c r="E6" s="62"/>
      <c r="F6" s="62"/>
      <c r="G6" s="62"/>
      <c r="H6" s="62"/>
      <c r="I6" s="62"/>
    </row>
    <row r="7" spans="1:16" ht="14.45" x14ac:dyDescent="0.3">
      <c r="B7" s="62" t="str">
        <f>"Project:  "&amp;BasicData!$E$13</f>
        <v>Project:  2223 - Promoting Integrated Ecosystem and Natural Resource Management in Honduras</v>
      </c>
      <c r="C7" s="62"/>
      <c r="D7" s="62"/>
      <c r="E7" s="62"/>
      <c r="F7" s="62"/>
      <c r="G7" s="62"/>
      <c r="H7" s="62"/>
      <c r="I7" s="62"/>
      <c r="O7" s="42"/>
      <c r="P7" s="42"/>
    </row>
    <row r="8" spans="1:16" ht="14.45" hidden="1" x14ac:dyDescent="0.3">
      <c r="B8" s="62"/>
      <c r="C8" s="62"/>
      <c r="D8" s="62"/>
      <c r="E8" s="62"/>
      <c r="F8" s="62"/>
      <c r="G8" s="62"/>
      <c r="H8" s="62"/>
      <c r="I8" s="62"/>
      <c r="O8" s="44" t="s">
        <v>634</v>
      </c>
    </row>
    <row r="9" spans="1:16" ht="14.45" hidden="1" x14ac:dyDescent="0.3">
      <c r="B9" s="62"/>
      <c r="C9" s="62"/>
      <c r="D9" s="62"/>
      <c r="E9" s="62"/>
      <c r="F9" s="62"/>
      <c r="G9" s="62"/>
      <c r="H9" s="62"/>
      <c r="I9" s="62"/>
      <c r="O9" s="44">
        <f>AVERAGE(O11:O14)</f>
        <v>0.73333333333333339</v>
      </c>
    </row>
    <row r="10" spans="1:16" s="160" customFormat="1" ht="21" x14ac:dyDescent="0.4">
      <c r="A10" s="44"/>
      <c r="B10" s="244" t="s">
        <v>837</v>
      </c>
      <c r="C10" s="244"/>
      <c r="D10" s="244"/>
      <c r="E10" s="244"/>
      <c r="F10" s="244"/>
      <c r="G10" s="244"/>
      <c r="H10" s="244"/>
      <c r="I10" s="244"/>
      <c r="O10" s="44" t="s">
        <v>65</v>
      </c>
      <c r="P10" s="44"/>
    </row>
    <row r="11" spans="1:16" ht="14.45" x14ac:dyDescent="0.3">
      <c r="A11" s="160"/>
      <c r="B11" s="159"/>
      <c r="C11" s="248" t="s">
        <v>1109</v>
      </c>
      <c r="D11" s="248"/>
      <c r="E11" s="248"/>
      <c r="F11" s="248"/>
      <c r="G11" s="248"/>
      <c r="H11" s="248"/>
      <c r="I11" s="62"/>
      <c r="O11" s="163">
        <f>SUM(N:N)/6</f>
        <v>0.66666666666666663</v>
      </c>
      <c r="P11" s="160">
        <f>ROUNDUP(O11,0)</f>
        <v>1</v>
      </c>
    </row>
    <row r="12" spans="1:16" ht="14.45" x14ac:dyDescent="0.3">
      <c r="A12" s="160"/>
      <c r="B12" s="159"/>
      <c r="C12" s="248" t="s">
        <v>26</v>
      </c>
      <c r="D12" s="248"/>
      <c r="E12" s="248"/>
      <c r="F12" s="248"/>
      <c r="G12" s="248"/>
      <c r="H12" s="248"/>
      <c r="I12" s="62"/>
      <c r="O12" s="44" t="s">
        <v>64</v>
      </c>
    </row>
    <row r="13" spans="1:16" ht="14.45" x14ac:dyDescent="0.3">
      <c r="B13" s="62"/>
      <c r="C13" s="62"/>
      <c r="D13" s="62"/>
      <c r="E13" s="62"/>
      <c r="F13" s="62"/>
      <c r="G13" s="62"/>
      <c r="H13" s="62"/>
      <c r="I13" s="62"/>
      <c r="O13" s="44">
        <f>SUM(N15:N27)/5</f>
        <v>0.8</v>
      </c>
      <c r="P13" s="44">
        <f>ROUNDUP(O13,0)</f>
        <v>1</v>
      </c>
    </row>
    <row r="14" spans="1:16" ht="14.45" x14ac:dyDescent="0.3">
      <c r="B14" s="62"/>
      <c r="C14" s="62"/>
      <c r="D14" s="94" t="s">
        <v>1110</v>
      </c>
      <c r="E14" s="94" t="s">
        <v>1111</v>
      </c>
      <c r="F14" s="94" t="s">
        <v>1221</v>
      </c>
      <c r="G14" s="94" t="s">
        <v>1112</v>
      </c>
      <c r="H14" s="89" t="s">
        <v>636</v>
      </c>
      <c r="I14" s="62"/>
      <c r="K14" s="44" t="s">
        <v>631</v>
      </c>
      <c r="L14" s="44" t="s">
        <v>632</v>
      </c>
      <c r="M14" s="44" t="s">
        <v>631</v>
      </c>
      <c r="O14" s="44" t="s">
        <v>633</v>
      </c>
    </row>
    <row r="15" spans="1:16" ht="76.5" customHeight="1" x14ac:dyDescent="0.25">
      <c r="B15" s="62"/>
      <c r="C15" s="90" t="s">
        <v>439</v>
      </c>
      <c r="D15" s="91" t="s">
        <v>422</v>
      </c>
      <c r="E15" s="91" t="s">
        <v>506</v>
      </c>
      <c r="F15" s="91" t="s">
        <v>506</v>
      </c>
      <c r="G15" s="92" t="s">
        <v>506</v>
      </c>
      <c r="H15" s="192" t="s">
        <v>1398</v>
      </c>
      <c r="I15" s="62"/>
      <c r="K15" s="44" t="s">
        <v>505</v>
      </c>
      <c r="L15" s="44">
        <v>1</v>
      </c>
      <c r="M15" s="44" t="s">
        <v>505</v>
      </c>
      <c r="N15" s="44">
        <f>IF(G15="","",VLOOKUP(G15,K:L,2,FALSE))</f>
        <v>2</v>
      </c>
      <c r="O15" s="44" t="str">
        <f>IF(ISERROR(VLOOKUP(G15,$J$15:$K$20,2,FALSE)),"",VLOOKUP(G15,$J$15:$K$20,2,FALSE))</f>
        <v/>
      </c>
    </row>
    <row r="16" spans="1:16" ht="102" customHeight="1" x14ac:dyDescent="0.25">
      <c r="B16" s="62"/>
      <c r="C16" s="251" t="s">
        <v>62</v>
      </c>
      <c r="D16" s="251"/>
      <c r="E16" s="251"/>
      <c r="F16" s="251"/>
      <c r="G16" s="251"/>
      <c r="H16" s="251"/>
      <c r="I16" s="62"/>
      <c r="K16" s="44" t="s">
        <v>506</v>
      </c>
      <c r="L16" s="44">
        <v>2</v>
      </c>
      <c r="M16" s="44" t="s">
        <v>506</v>
      </c>
      <c r="O16" s="44" t="str">
        <f>IF(ISERROR(VLOOKUP(#REF!,$J$15:$K$20,2,FALSE)),"",VLOOKUP(#REF!,$J$15:$K$20,2,FALSE))</f>
        <v/>
      </c>
    </row>
    <row r="17" spans="2:17" x14ac:dyDescent="0.25">
      <c r="B17" s="62"/>
      <c r="C17" s="93"/>
      <c r="D17" s="94" t="s">
        <v>1110</v>
      </c>
      <c r="E17" s="94" t="s">
        <v>1111</v>
      </c>
      <c r="F17" s="94" t="s">
        <v>1221</v>
      </c>
      <c r="G17" s="94" t="s">
        <v>1112</v>
      </c>
      <c r="H17" s="89" t="s">
        <v>636</v>
      </c>
      <c r="I17" s="62"/>
      <c r="K17" s="44" t="s">
        <v>942</v>
      </c>
      <c r="L17" s="44">
        <v>3</v>
      </c>
      <c r="M17" s="44" t="s">
        <v>942</v>
      </c>
      <c r="O17" s="44" t="str">
        <f>IF(ISERROR(VLOOKUP(G16,$J$15:$K$20,2,FALSE)),"",VLOOKUP(G16,$J$15:$K$20,2,FALSE))</f>
        <v/>
      </c>
    </row>
    <row r="18" spans="2:17" ht="76.5" customHeight="1" x14ac:dyDescent="0.3">
      <c r="B18" s="62"/>
      <c r="C18" s="95" t="s">
        <v>63</v>
      </c>
      <c r="D18" s="91"/>
      <c r="E18" s="91"/>
      <c r="F18" s="91"/>
      <c r="G18" s="92"/>
      <c r="H18" s="92"/>
      <c r="I18" s="62"/>
      <c r="K18" s="44" t="s">
        <v>619</v>
      </c>
      <c r="L18" s="44">
        <v>4</v>
      </c>
      <c r="M18" s="44" t="s">
        <v>619</v>
      </c>
      <c r="N18" s="44" t="str">
        <f>IF(G18="","",VLOOKUP(G18,K:L,2,FALSE))</f>
        <v/>
      </c>
      <c r="O18" s="44" t="str">
        <f>IF(ISERROR(VLOOKUP(G18,$J$15:$K$20,2,FALSE)),"",VLOOKUP(G18,$J$15:$K$20,2,FALSE))</f>
        <v/>
      </c>
    </row>
    <row r="19" spans="2:17" ht="24.75" customHeight="1" x14ac:dyDescent="0.25">
      <c r="B19" s="62"/>
      <c r="C19" s="251" t="s">
        <v>7</v>
      </c>
      <c r="D19" s="251"/>
      <c r="E19" s="251"/>
      <c r="F19" s="251"/>
      <c r="G19" s="251"/>
      <c r="H19" s="251"/>
      <c r="I19" s="62"/>
      <c r="K19" s="44" t="s">
        <v>620</v>
      </c>
      <c r="L19" s="44">
        <v>5</v>
      </c>
      <c r="M19" s="44" t="s">
        <v>620</v>
      </c>
      <c r="O19" s="44" t="str">
        <f>IF(ISERROR(VLOOKUP(G21,$J$15:$K$20,2,FALSE)),"",VLOOKUP(G21,$J$15:$K$20,2,FALSE))</f>
        <v/>
      </c>
    </row>
    <row r="20" spans="2:17" x14ac:dyDescent="0.25">
      <c r="B20" s="62"/>
      <c r="C20" s="62"/>
      <c r="D20" s="88" t="s">
        <v>1110</v>
      </c>
      <c r="E20" s="88" t="s">
        <v>1111</v>
      </c>
      <c r="F20" s="88" t="s">
        <v>1221</v>
      </c>
      <c r="G20" s="88" t="s">
        <v>1112</v>
      </c>
      <c r="H20" s="89" t="s">
        <v>636</v>
      </c>
      <c r="I20" s="62"/>
      <c r="K20" s="44" t="s">
        <v>621</v>
      </c>
      <c r="L20" s="44">
        <v>6</v>
      </c>
      <c r="M20" s="44" t="s">
        <v>621</v>
      </c>
    </row>
    <row r="21" spans="2:17" ht="76.5" customHeight="1" x14ac:dyDescent="0.3">
      <c r="B21" s="62"/>
      <c r="C21" s="95" t="s">
        <v>67</v>
      </c>
      <c r="D21" s="91"/>
      <c r="E21" s="91"/>
      <c r="F21" s="91"/>
      <c r="G21" s="92"/>
      <c r="H21" s="92"/>
      <c r="I21" s="62"/>
      <c r="N21" s="44" t="str">
        <f>IF(G21="","",VLOOKUP(G21,K:L,2,FALSE))</f>
        <v/>
      </c>
    </row>
    <row r="22" spans="2:17" ht="27" customHeight="1" x14ac:dyDescent="0.3">
      <c r="B22" s="62"/>
      <c r="C22" s="251" t="s">
        <v>7</v>
      </c>
      <c r="D22" s="251"/>
      <c r="E22" s="251"/>
      <c r="F22" s="251"/>
      <c r="G22" s="251"/>
      <c r="H22" s="251"/>
      <c r="I22" s="62"/>
    </row>
    <row r="23" spans="2:17" ht="14.45" x14ac:dyDescent="0.3">
      <c r="B23" s="62"/>
      <c r="C23" s="165"/>
      <c r="D23" s="88" t="s">
        <v>1110</v>
      </c>
      <c r="E23" s="88" t="s">
        <v>1111</v>
      </c>
      <c r="F23" s="88" t="s">
        <v>1221</v>
      </c>
      <c r="G23" s="88" t="s">
        <v>1112</v>
      </c>
      <c r="H23" s="89" t="s">
        <v>636</v>
      </c>
      <c r="I23" s="62"/>
    </row>
    <row r="24" spans="2:17" ht="76.5" customHeight="1" x14ac:dyDescent="0.3">
      <c r="B24" s="62"/>
      <c r="C24" s="95" t="s">
        <v>68</v>
      </c>
      <c r="D24" s="91"/>
      <c r="E24" s="91"/>
      <c r="F24" s="91"/>
      <c r="G24" s="92"/>
      <c r="H24" s="92"/>
      <c r="I24" s="62"/>
      <c r="N24" s="44" t="str">
        <f>IF(G24="","",VLOOKUP(G24,K:L,2,FALSE))</f>
        <v/>
      </c>
    </row>
    <row r="25" spans="2:17" ht="27" customHeight="1" x14ac:dyDescent="0.3">
      <c r="B25" s="62"/>
      <c r="C25" s="251" t="s">
        <v>7</v>
      </c>
      <c r="D25" s="251"/>
      <c r="E25" s="251"/>
      <c r="F25" s="251"/>
      <c r="G25" s="251"/>
      <c r="H25" s="251"/>
      <c r="I25" s="62"/>
    </row>
    <row r="26" spans="2:17" ht="14.45" x14ac:dyDescent="0.3">
      <c r="B26" s="62"/>
      <c r="C26" s="165"/>
      <c r="D26" s="94" t="s">
        <v>1110</v>
      </c>
      <c r="E26" s="94" t="s">
        <v>1111</v>
      </c>
      <c r="F26" s="94" t="s">
        <v>1221</v>
      </c>
      <c r="G26" s="94" t="s">
        <v>1112</v>
      </c>
      <c r="H26" s="89" t="s">
        <v>636</v>
      </c>
      <c r="I26" s="62"/>
    </row>
    <row r="27" spans="2:17" ht="76.5" customHeight="1" x14ac:dyDescent="0.25">
      <c r="B27" s="62"/>
      <c r="C27" s="90" t="s">
        <v>440</v>
      </c>
      <c r="D27" s="91" t="s">
        <v>423</v>
      </c>
      <c r="E27" s="91" t="s">
        <v>942</v>
      </c>
      <c r="F27" s="91" t="s">
        <v>942</v>
      </c>
      <c r="G27" s="92" t="s">
        <v>506</v>
      </c>
      <c r="H27" s="192" t="s">
        <v>1425</v>
      </c>
      <c r="I27" s="62"/>
      <c r="N27" s="44">
        <f>IF(G27="","",VLOOKUP(G27,K:L,2,FALSE))</f>
        <v>2</v>
      </c>
    </row>
    <row r="28" spans="2:17" ht="102" customHeight="1" x14ac:dyDescent="0.3">
      <c r="B28" s="62"/>
      <c r="C28" s="251" t="s">
        <v>62</v>
      </c>
      <c r="D28" s="251"/>
      <c r="E28" s="251"/>
      <c r="F28" s="251"/>
      <c r="G28" s="251"/>
      <c r="H28" s="251"/>
      <c r="I28" s="62"/>
      <c r="P28" s="164">
        <v>3</v>
      </c>
      <c r="Q28" s="164"/>
    </row>
    <row r="29" spans="2:17" x14ac:dyDescent="0.25">
      <c r="B29" s="62"/>
      <c r="C29" s="93"/>
      <c r="D29" s="94" t="s">
        <v>1110</v>
      </c>
      <c r="E29" s="94" t="s">
        <v>1111</v>
      </c>
      <c r="F29" s="94" t="s">
        <v>1221</v>
      </c>
      <c r="G29" s="94" t="s">
        <v>1112</v>
      </c>
      <c r="H29" s="89" t="s">
        <v>636</v>
      </c>
      <c r="I29" s="62"/>
      <c r="P29" s="44" t="str">
        <f>IF(OR(P28&gt;=2,P28&lt;=-2),N30,P11)</f>
        <v/>
      </c>
      <c r="Q29" s="164"/>
    </row>
    <row r="30" spans="2:17" ht="50.1" customHeight="1" x14ac:dyDescent="0.25">
      <c r="B30" s="62"/>
      <c r="C30" s="90" t="s">
        <v>441</v>
      </c>
      <c r="D30" s="91" t="s">
        <v>424</v>
      </c>
      <c r="E30" s="91" t="s">
        <v>942</v>
      </c>
      <c r="F30" s="91" t="s">
        <v>942</v>
      </c>
      <c r="G30" s="92"/>
      <c r="H30" s="92"/>
      <c r="I30" s="62"/>
      <c r="N30" s="44" t="str">
        <f>IF(G30="","",VLOOKUP(G30,K:L,2,FALSE))</f>
        <v/>
      </c>
      <c r="P30" s="44" t="e">
        <f>VLOOKUP(P29,L15:M20,2,FALSE)</f>
        <v>#N/A</v>
      </c>
    </row>
    <row r="31" spans="2:17" ht="101.25" customHeight="1" x14ac:dyDescent="0.25">
      <c r="B31" s="62"/>
      <c r="C31" s="251" t="s">
        <v>62</v>
      </c>
      <c r="D31" s="251"/>
      <c r="E31" s="251"/>
      <c r="F31" s="251"/>
      <c r="G31" s="251"/>
      <c r="H31" s="251"/>
      <c r="I31" s="62"/>
    </row>
    <row r="32" spans="2:17" x14ac:dyDescent="0.25">
      <c r="B32" s="62"/>
      <c r="C32" s="62"/>
      <c r="D32" s="62"/>
      <c r="E32" s="62"/>
      <c r="F32" s="62" t="s">
        <v>637</v>
      </c>
      <c r="G32" s="62"/>
      <c r="H32" s="62"/>
      <c r="I32" s="62"/>
    </row>
    <row r="33" spans="2:9" ht="33" customHeight="1" x14ac:dyDescent="0.25">
      <c r="B33" s="62"/>
      <c r="C33" s="62"/>
      <c r="D33" s="62"/>
      <c r="E33" s="62"/>
      <c r="F33" s="249" t="s">
        <v>838</v>
      </c>
      <c r="G33" s="250"/>
      <c r="H33" s="87" t="s">
        <v>508</v>
      </c>
      <c r="I33" s="62"/>
    </row>
    <row r="34" spans="2:9" ht="30" x14ac:dyDescent="0.25">
      <c r="B34" s="62"/>
      <c r="C34" s="62"/>
      <c r="D34" s="62"/>
      <c r="E34" s="62"/>
      <c r="F34" s="249" t="s">
        <v>839</v>
      </c>
      <c r="G34" s="250"/>
      <c r="H34" s="87" t="s">
        <v>509</v>
      </c>
      <c r="I34" s="62"/>
    </row>
    <row r="35" spans="2:9" ht="33" customHeight="1" x14ac:dyDescent="0.25">
      <c r="B35" s="62"/>
      <c r="C35" s="62"/>
      <c r="D35" s="62"/>
      <c r="E35" s="62"/>
      <c r="F35" s="249" t="s">
        <v>840</v>
      </c>
      <c r="G35" s="250"/>
      <c r="H35" s="87" t="s">
        <v>510</v>
      </c>
      <c r="I35" s="62"/>
    </row>
    <row r="36" spans="2:9" ht="30" x14ac:dyDescent="0.25">
      <c r="B36" s="62"/>
      <c r="C36" s="62"/>
      <c r="D36" s="62"/>
      <c r="E36" s="62"/>
      <c r="F36" s="249" t="s">
        <v>841</v>
      </c>
      <c r="G36" s="250"/>
      <c r="H36" s="87" t="s">
        <v>511</v>
      </c>
      <c r="I36" s="62"/>
    </row>
    <row r="37" spans="2:9" ht="30" x14ac:dyDescent="0.25">
      <c r="B37" s="62"/>
      <c r="C37" s="62"/>
      <c r="D37" s="62"/>
      <c r="E37" s="62"/>
      <c r="F37" s="249" t="s">
        <v>842</v>
      </c>
      <c r="G37" s="250"/>
      <c r="H37" s="87" t="s">
        <v>512</v>
      </c>
      <c r="I37" s="62"/>
    </row>
    <row r="38" spans="2:9" ht="30" x14ac:dyDescent="0.25">
      <c r="B38" s="62"/>
      <c r="C38" s="62"/>
      <c r="D38" s="62"/>
      <c r="E38" s="62"/>
      <c r="F38" s="249" t="s">
        <v>843</v>
      </c>
      <c r="G38" s="250"/>
      <c r="H38" s="87" t="s">
        <v>513</v>
      </c>
      <c r="I38" s="62"/>
    </row>
    <row r="39" spans="2:9" x14ac:dyDescent="0.25">
      <c r="B39" s="62"/>
      <c r="C39" s="62"/>
      <c r="D39" s="62"/>
      <c r="E39" s="62"/>
      <c r="F39" s="62"/>
      <c r="G39" s="62"/>
      <c r="H39" s="62"/>
      <c r="I39" s="62"/>
    </row>
    <row r="40" spans="2:9" x14ac:dyDescent="0.25">
      <c r="B40" s="62"/>
      <c r="C40" s="62"/>
      <c r="D40" s="62"/>
      <c r="E40" s="62"/>
      <c r="F40" s="62"/>
      <c r="G40" s="62"/>
      <c r="H40" s="62"/>
      <c r="I40" s="62"/>
    </row>
    <row r="41" spans="2:9" x14ac:dyDescent="0.25">
      <c r="B41" s="62"/>
      <c r="C41" s="96"/>
      <c r="D41" s="96"/>
      <c r="E41" s="96"/>
      <c r="F41" s="96"/>
      <c r="G41" s="96"/>
      <c r="H41" s="96"/>
      <c r="I41" s="62"/>
    </row>
  </sheetData>
  <sheetProtection password="CA59" sheet="1" objects="1" scenarios="1"/>
  <mergeCells count="15">
    <mergeCell ref="B10:I10"/>
    <mergeCell ref="C11:H11"/>
    <mergeCell ref="F36:G36"/>
    <mergeCell ref="C12:H12"/>
    <mergeCell ref="C28:H28"/>
    <mergeCell ref="C31:H31"/>
    <mergeCell ref="C16:H16"/>
    <mergeCell ref="C19:H19"/>
    <mergeCell ref="C22:H22"/>
    <mergeCell ref="C25:H25"/>
    <mergeCell ref="F38:G38"/>
    <mergeCell ref="F33:G33"/>
    <mergeCell ref="F34:G34"/>
    <mergeCell ref="F35:G35"/>
    <mergeCell ref="F37:G37"/>
  </mergeCells>
  <phoneticPr fontId="3" type="noConversion"/>
  <dataValidations count="1">
    <dataValidation type="list" allowBlank="1" showInputMessage="1" showErrorMessage="1" sqref="G21 G27 G24 G30 G15 G18">
      <formula1>$K$15:$K$20</formula1>
    </dataValidation>
  </dataValidations>
  <printOptions horizontalCentered="1"/>
  <pageMargins left="0.26" right="0.17" top="0.59" bottom="0.77" header="0.51181102362204722" footer="0.51181102362204722"/>
  <pageSetup scale="75" orientation="landscape" verticalDpi="0" r:id="rId1"/>
  <headerFooter alignWithMargins="0">
    <oddFooter>&amp;RPage &amp;Pof&amp;N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indexed="44"/>
  </sheetPr>
  <dimension ref="A1:Z961"/>
  <sheetViews>
    <sheetView showGridLines="0" topLeftCell="A22" zoomScaleNormal="100" workbookViewId="0">
      <selection activeCell="D29" sqref="D29"/>
    </sheetView>
  </sheetViews>
  <sheetFormatPr defaultColWidth="9.140625" defaultRowHeight="15" x14ac:dyDescent="0.25"/>
  <cols>
    <col min="1" max="1" width="2.7109375" style="44" customWidth="1"/>
    <col min="2" max="2" width="9.140625" style="44"/>
    <col min="3" max="3" width="19.42578125" style="44" customWidth="1"/>
    <col min="4" max="4" width="111.28515625" style="44" customWidth="1"/>
    <col min="5" max="6" width="9.28515625" style="44" customWidth="1"/>
    <col min="7" max="10" width="9.28515625" style="45" customWidth="1"/>
    <col min="11" max="11" width="4" style="44" hidden="1" customWidth="1"/>
    <col min="12" max="12" width="5.5703125" style="44" hidden="1" customWidth="1"/>
    <col min="13" max="13" width="2" style="44" hidden="1" customWidth="1"/>
    <col min="14" max="14" width="16.42578125" style="44" hidden="1" customWidth="1"/>
    <col min="15" max="26" width="9.140625" style="44" hidden="1" customWidth="1"/>
    <col min="27" max="16384" width="9.140625" style="44"/>
  </cols>
  <sheetData>
    <row r="1" spans="1:16" ht="14.45" x14ac:dyDescent="0.3">
      <c r="P1" s="1" t="s">
        <v>630</v>
      </c>
    </row>
    <row r="2" spans="1:16" ht="14.45" x14ac:dyDescent="0.3">
      <c r="F2" s="62"/>
      <c r="P2" s="44">
        <f>DO!B2</f>
        <v>0</v>
      </c>
    </row>
    <row r="3" spans="1:16" ht="14.45" x14ac:dyDescent="0.3">
      <c r="F3" s="62"/>
      <c r="P3" s="44">
        <f>DO!B3</f>
        <v>0</v>
      </c>
    </row>
    <row r="4" spans="1:16" ht="14.45" x14ac:dyDescent="0.3">
      <c r="F4" s="62"/>
      <c r="P4" s="44">
        <f>DO!B4</f>
        <v>0</v>
      </c>
    </row>
    <row r="5" spans="1:16" ht="14.45" x14ac:dyDescent="0.3">
      <c r="F5" s="62"/>
      <c r="P5" s="44">
        <f>DO!B5</f>
        <v>0</v>
      </c>
    </row>
    <row r="6" spans="1:16" ht="14.45" x14ac:dyDescent="0.3">
      <c r="B6" s="62"/>
      <c r="C6" s="62"/>
      <c r="D6" s="62"/>
      <c r="E6" s="62"/>
      <c r="F6" s="62"/>
      <c r="P6" s="44">
        <f>DO!B6</f>
        <v>0</v>
      </c>
    </row>
    <row r="7" spans="1:16" ht="14.45" x14ac:dyDescent="0.3">
      <c r="B7" s="62" t="str">
        <f>"Project:  "&amp;BasicData!$E$13</f>
        <v>Project:  2223 - Promoting Integrated Ecosystem and Natural Resource Management in Honduras</v>
      </c>
      <c r="C7" s="62"/>
      <c r="D7" s="62"/>
      <c r="E7" s="62"/>
      <c r="F7" s="62"/>
      <c r="P7" s="44" t="str">
        <f>DO!B7</f>
        <v>Project:  2223 - Promoting Integrated Ecosystem and Natural Resource Management in Honduras</v>
      </c>
    </row>
    <row r="8" spans="1:16" ht="14.45" x14ac:dyDescent="0.3">
      <c r="B8" s="62"/>
      <c r="C8" s="62"/>
      <c r="D8" s="62"/>
      <c r="E8" s="62"/>
      <c r="F8" s="62"/>
      <c r="P8" s="44">
        <f>DO!B8</f>
        <v>0</v>
      </c>
    </row>
    <row r="9" spans="1:16" ht="14.45" x14ac:dyDescent="0.3">
      <c r="B9" s="62"/>
      <c r="C9" s="62"/>
      <c r="D9" s="62"/>
      <c r="E9" s="62"/>
      <c r="F9" s="62"/>
      <c r="P9" s="44">
        <f>DO!B9</f>
        <v>0</v>
      </c>
    </row>
    <row r="10" spans="1:16" s="160" customFormat="1" ht="21" x14ac:dyDescent="0.4">
      <c r="A10" s="44"/>
      <c r="B10" s="244" t="s">
        <v>638</v>
      </c>
      <c r="C10" s="244"/>
      <c r="D10" s="244"/>
      <c r="E10" s="244"/>
      <c r="F10" s="244"/>
      <c r="G10" s="166"/>
      <c r="H10" s="166"/>
      <c r="I10" s="166"/>
      <c r="J10" s="166"/>
      <c r="P10" s="160" t="str">
        <f>DO!B10</f>
        <v>Progress Towards Meeting Development Objective (DO)</v>
      </c>
    </row>
    <row r="11" spans="1:16" s="58" customFormat="1" ht="14.45" x14ac:dyDescent="0.3">
      <c r="A11" s="160"/>
      <c r="B11" s="245" t="s">
        <v>996</v>
      </c>
      <c r="C11" s="245"/>
      <c r="D11" s="245"/>
      <c r="E11" s="245"/>
      <c r="F11" s="245"/>
      <c r="G11" s="97"/>
      <c r="H11" s="97"/>
      <c r="I11" s="97"/>
      <c r="J11" s="97"/>
      <c r="P11" s="58" t="str">
        <f>DO!B11</f>
        <v>Each indicator must be updated for this reporting period in the column “Level at 30 June 2011”. Numerical figures must be reported as cumulative from the project start. If there are no changes to report for a given indicator, then enter “N/A” or briefly explain the reason in that column.</v>
      </c>
    </row>
    <row r="12" spans="1:16" s="58" customFormat="1" ht="14.45" x14ac:dyDescent="0.3">
      <c r="B12" s="245" t="s">
        <v>26</v>
      </c>
      <c r="C12" s="245"/>
      <c r="D12" s="245"/>
      <c r="E12" s="245"/>
      <c r="F12" s="245"/>
      <c r="G12" s="98"/>
      <c r="H12" s="98"/>
      <c r="I12" s="98"/>
      <c r="J12" s="98"/>
      <c r="P12" s="58" t="str">
        <f>DO!B12</f>
        <v>If the logframe indicators were revised and approved by the Project Board, please make the corresponding changes in column D below.</v>
      </c>
    </row>
    <row r="13" spans="1:16" s="58" customFormat="1" ht="14.45" x14ac:dyDescent="0.3">
      <c r="B13" s="70"/>
      <c r="C13" s="70"/>
      <c r="D13" s="70"/>
      <c r="E13" s="70"/>
      <c r="F13" s="70"/>
      <c r="G13" s="98"/>
      <c r="H13" s="98"/>
      <c r="I13" s="98"/>
      <c r="J13" s="98"/>
    </row>
    <row r="14" spans="1:16" ht="14.45" x14ac:dyDescent="0.3">
      <c r="A14" s="58"/>
      <c r="B14" s="56"/>
      <c r="C14" s="99" t="s">
        <v>444</v>
      </c>
      <c r="D14" s="99" t="s">
        <v>445</v>
      </c>
      <c r="E14" s="62"/>
      <c r="F14" s="62"/>
      <c r="P14" s="44">
        <f>DO!B15</f>
        <v>0</v>
      </c>
    </row>
    <row r="15" spans="1:16" thickBot="1" x14ac:dyDescent="0.35">
      <c r="B15" s="62"/>
      <c r="C15" s="100" t="s">
        <v>431</v>
      </c>
      <c r="D15" s="101" t="str">
        <f ca="1">IF(M15=0,"",M15)</f>
        <v/>
      </c>
      <c r="E15" s="62"/>
      <c r="F15" s="62"/>
      <c r="K15" s="44">
        <f>MATCH(C15,P:P,0)</f>
        <v>36</v>
      </c>
      <c r="L15" s="44" t="s">
        <v>777</v>
      </c>
      <c r="M15" s="44">
        <f ca="1">INDIRECT(L15&amp;K15)</f>
        <v>0</v>
      </c>
      <c r="N15" s="44" t="str">
        <f ca="1">IF(M15=0,"",M15)</f>
        <v/>
      </c>
      <c r="P15" s="44" t="str">
        <f>DO!B16</f>
        <v>Objective</v>
      </c>
    </row>
    <row r="16" spans="1:16" ht="60" x14ac:dyDescent="0.25">
      <c r="B16" s="62"/>
      <c r="C16" s="100"/>
      <c r="D16" s="218" t="s">
        <v>1399</v>
      </c>
      <c r="E16" s="62"/>
      <c r="F16" s="62"/>
      <c r="P16" s="44">
        <f>DO!B17</f>
        <v>0</v>
      </c>
    </row>
    <row r="17" spans="2:16" ht="75" x14ac:dyDescent="0.25">
      <c r="B17" s="62"/>
      <c r="C17" s="100"/>
      <c r="D17" s="219" t="s">
        <v>1400</v>
      </c>
      <c r="E17" s="62"/>
      <c r="F17" s="62"/>
      <c r="P17" s="44">
        <f>DO!B18</f>
        <v>0</v>
      </c>
    </row>
    <row r="18" spans="2:16" ht="60" x14ac:dyDescent="0.25">
      <c r="B18" s="62"/>
      <c r="C18" s="100"/>
      <c r="D18" s="220" t="s">
        <v>1401</v>
      </c>
      <c r="E18" s="62"/>
      <c r="F18" s="62"/>
      <c r="P18" s="44">
        <f>DO!B19</f>
        <v>0</v>
      </c>
    </row>
    <row r="19" spans="2:16" ht="30.75" thickBot="1" x14ac:dyDescent="0.3">
      <c r="B19" s="62"/>
      <c r="C19" s="100"/>
      <c r="D19" s="221" t="s">
        <v>1402</v>
      </c>
      <c r="E19" s="62"/>
      <c r="F19" s="62"/>
      <c r="P19" s="44">
        <f>DO!B20</f>
        <v>0</v>
      </c>
    </row>
    <row r="20" spans="2:16" thickBot="1" x14ac:dyDescent="0.35">
      <c r="B20" s="62"/>
      <c r="C20" s="100" t="s">
        <v>432</v>
      </c>
      <c r="D20" s="101" t="str">
        <f ca="1">IF(M20=0,"",M20)</f>
        <v/>
      </c>
      <c r="E20" s="62"/>
      <c r="F20" s="62"/>
      <c r="K20" s="44">
        <f>MATCH(C20,P:P,0)</f>
        <v>51</v>
      </c>
      <c r="L20" s="44" t="s">
        <v>777</v>
      </c>
      <c r="M20" s="44">
        <f ca="1">INDIRECT(L20&amp;K20)</f>
        <v>0</v>
      </c>
      <c r="N20" s="44" t="str">
        <f ca="1">IF(M20=0,"",M20)</f>
        <v/>
      </c>
      <c r="P20" s="44">
        <f>DO!B21</f>
        <v>0</v>
      </c>
    </row>
    <row r="21" spans="2:16" ht="60" x14ac:dyDescent="0.25">
      <c r="B21" s="62"/>
      <c r="C21" s="89"/>
      <c r="D21" s="218" t="s">
        <v>1403</v>
      </c>
      <c r="E21" s="62"/>
      <c r="F21" s="62"/>
      <c r="P21" s="44">
        <f>DO!B22</f>
        <v>0</v>
      </c>
    </row>
    <row r="22" spans="2:16" ht="75" x14ac:dyDescent="0.25">
      <c r="B22" s="62"/>
      <c r="C22" s="100"/>
      <c r="D22" s="219" t="s">
        <v>1405</v>
      </c>
      <c r="E22" s="96"/>
      <c r="F22" s="62"/>
      <c r="P22" s="44">
        <f>DO!B23</f>
        <v>0</v>
      </c>
    </row>
    <row r="23" spans="2:16" ht="45" x14ac:dyDescent="0.25">
      <c r="B23" s="62"/>
      <c r="C23" s="100"/>
      <c r="D23" s="220" t="s">
        <v>1406</v>
      </c>
      <c r="E23" s="96"/>
      <c r="F23" s="62"/>
      <c r="P23" s="44">
        <f>DO!B24</f>
        <v>0</v>
      </c>
    </row>
    <row r="24" spans="2:16" ht="45.75" thickBot="1" x14ac:dyDescent="0.3">
      <c r="B24" s="62"/>
      <c r="C24" s="100"/>
      <c r="D24" s="221" t="s">
        <v>1404</v>
      </c>
      <c r="E24" s="62"/>
      <c r="F24" s="62"/>
      <c r="P24" s="44">
        <f>DO!B25</f>
        <v>0</v>
      </c>
    </row>
    <row r="25" spans="2:16" thickBot="1" x14ac:dyDescent="0.35">
      <c r="B25" s="62"/>
      <c r="C25" s="100" t="s">
        <v>433</v>
      </c>
      <c r="D25" s="101" t="str">
        <f ca="1">IF(M25=0,"",M25)</f>
        <v/>
      </c>
      <c r="E25" s="62"/>
      <c r="F25" s="62"/>
      <c r="K25" s="44">
        <f>MATCH(C25,P:P,0)</f>
        <v>66</v>
      </c>
      <c r="L25" s="44" t="s">
        <v>777</v>
      </c>
      <c r="M25" s="44">
        <f ca="1">INDIRECT(L25&amp;K25)</f>
        <v>0</v>
      </c>
      <c r="N25" s="44" t="str">
        <f ca="1">IF(M25=0,"",M25)</f>
        <v/>
      </c>
      <c r="P25" s="44">
        <f>DO!B26</f>
        <v>0</v>
      </c>
    </row>
    <row r="26" spans="2:16" ht="60" x14ac:dyDescent="0.25">
      <c r="B26" s="62"/>
      <c r="C26" s="100"/>
      <c r="D26" s="218" t="s">
        <v>1407</v>
      </c>
      <c r="E26" s="62"/>
      <c r="F26" s="62"/>
      <c r="P26" s="44">
        <f>DO!B27</f>
        <v>0</v>
      </c>
    </row>
    <row r="27" spans="2:16" ht="45" x14ac:dyDescent="0.25">
      <c r="B27" s="62"/>
      <c r="C27" s="100"/>
      <c r="D27" s="219" t="s">
        <v>1408</v>
      </c>
      <c r="E27" s="62"/>
      <c r="F27" s="62"/>
      <c r="P27" s="44">
        <f>DO!B28</f>
        <v>0</v>
      </c>
    </row>
    <row r="28" spans="2:16" ht="45" x14ac:dyDescent="0.25">
      <c r="B28" s="62"/>
      <c r="C28" s="100"/>
      <c r="D28" s="220" t="s">
        <v>1409</v>
      </c>
      <c r="E28" s="62"/>
      <c r="F28" s="62"/>
      <c r="P28" s="44">
        <f>DO!B29</f>
        <v>0</v>
      </c>
    </row>
    <row r="29" spans="2:16" ht="75.75" thickBot="1" x14ac:dyDescent="0.3">
      <c r="B29" s="62"/>
      <c r="C29" s="100"/>
      <c r="D29" s="221" t="s">
        <v>1410</v>
      </c>
      <c r="E29" s="62"/>
      <c r="F29" s="62"/>
      <c r="P29" s="44">
        <f>DO!B30</f>
        <v>0</v>
      </c>
    </row>
    <row r="30" spans="2:16" ht="15.75" thickBot="1" x14ac:dyDescent="0.3">
      <c r="B30" s="62"/>
      <c r="C30" s="100" t="s">
        <v>434</v>
      </c>
      <c r="D30" s="101" t="str">
        <f ca="1">IF(M30=0,"",M30)</f>
        <v/>
      </c>
      <c r="E30" s="62"/>
      <c r="F30" s="62"/>
      <c r="K30" s="44">
        <f>MATCH(C30,P:P,0)</f>
        <v>81</v>
      </c>
      <c r="L30" s="44" t="s">
        <v>777</v>
      </c>
      <c r="M30" s="44">
        <f ca="1">INDIRECT(L30&amp;K30)</f>
        <v>0</v>
      </c>
      <c r="N30" s="44" t="str">
        <f ca="1">IF(M30=0,"",M30)</f>
        <v/>
      </c>
      <c r="P30" s="44">
        <f>DO!B31</f>
        <v>0</v>
      </c>
    </row>
    <row r="31" spans="2:16" x14ac:dyDescent="0.25">
      <c r="B31" s="62"/>
      <c r="C31" s="100"/>
      <c r="D31" s="102"/>
      <c r="E31" s="62"/>
      <c r="F31" s="62"/>
      <c r="P31" s="44">
        <f>DO!B32</f>
        <v>0</v>
      </c>
    </row>
    <row r="32" spans="2:16" x14ac:dyDescent="0.25">
      <c r="B32" s="62"/>
      <c r="C32" s="100"/>
      <c r="D32" s="103"/>
      <c r="E32" s="62"/>
      <c r="F32" s="62"/>
      <c r="P32" s="44">
        <f>DO!B33</f>
        <v>0</v>
      </c>
    </row>
    <row r="33" spans="2:16" x14ac:dyDescent="0.25">
      <c r="B33" s="62"/>
      <c r="C33" s="100"/>
      <c r="D33" s="104"/>
      <c r="E33" s="62"/>
      <c r="F33" s="62"/>
      <c r="P33" s="44">
        <f>DO!B34</f>
        <v>0</v>
      </c>
    </row>
    <row r="34" spans="2:16" ht="15.75" thickBot="1" x14ac:dyDescent="0.3">
      <c r="B34" s="62"/>
      <c r="C34" s="100"/>
      <c r="D34" s="105"/>
      <c r="E34" s="62"/>
      <c r="F34" s="62"/>
      <c r="P34" s="44">
        <f>DO!B35</f>
        <v>0</v>
      </c>
    </row>
    <row r="35" spans="2:16" ht="15.75" thickBot="1" x14ac:dyDescent="0.3">
      <c r="B35" s="62"/>
      <c r="C35" s="100" t="s">
        <v>435</v>
      </c>
      <c r="D35" s="101" t="str">
        <f ca="1">IF(M35=0,"",M35)</f>
        <v/>
      </c>
      <c r="E35" s="62"/>
      <c r="F35" s="62"/>
      <c r="K35" s="44">
        <f>MATCH(C35,P:P,0)</f>
        <v>96</v>
      </c>
      <c r="L35" s="44" t="s">
        <v>777</v>
      </c>
      <c r="M35" s="44">
        <f ca="1">INDIRECT(L35&amp;K35)</f>
        <v>0</v>
      </c>
      <c r="N35" s="44" t="str">
        <f ca="1">IF(M35=0,"",M35)</f>
        <v/>
      </c>
      <c r="P35" s="44">
        <f>DO!B36</f>
        <v>0</v>
      </c>
    </row>
    <row r="36" spans="2:16" x14ac:dyDescent="0.25">
      <c r="B36" s="62"/>
      <c r="C36" s="100"/>
      <c r="D36" s="102"/>
      <c r="E36" s="62"/>
      <c r="F36" s="62"/>
      <c r="P36" s="44" t="str">
        <f>DO!B37</f>
        <v>Outcome 1</v>
      </c>
    </row>
    <row r="37" spans="2:16" x14ac:dyDescent="0.25">
      <c r="B37" s="62"/>
      <c r="C37" s="100"/>
      <c r="D37" s="103"/>
      <c r="E37" s="62"/>
      <c r="F37" s="62"/>
      <c r="P37" s="44">
        <f>DO!B38</f>
        <v>0</v>
      </c>
    </row>
    <row r="38" spans="2:16" x14ac:dyDescent="0.25">
      <c r="B38" s="62"/>
      <c r="C38" s="100"/>
      <c r="D38" s="104"/>
      <c r="E38" s="62"/>
      <c r="F38" s="62"/>
      <c r="P38" s="44">
        <f>DO!B39</f>
        <v>0</v>
      </c>
    </row>
    <row r="39" spans="2:16" ht="15.75" thickBot="1" x14ac:dyDescent="0.3">
      <c r="B39" s="62"/>
      <c r="C39" s="100"/>
      <c r="D39" s="105"/>
      <c r="E39" s="62"/>
      <c r="F39" s="62"/>
      <c r="P39" s="44">
        <f>DO!B40</f>
        <v>0</v>
      </c>
    </row>
    <row r="40" spans="2:16" ht="15.75" thickBot="1" x14ac:dyDescent="0.3">
      <c r="B40" s="62"/>
      <c r="C40" s="100" t="s">
        <v>922</v>
      </c>
      <c r="D40" s="101" t="str">
        <f ca="1">IF(M40=0,"",M40)</f>
        <v/>
      </c>
      <c r="E40" s="62"/>
      <c r="F40" s="62"/>
      <c r="K40" s="44">
        <f>MATCH(C40,P:P,0)</f>
        <v>111</v>
      </c>
      <c r="L40" s="44" t="s">
        <v>777</v>
      </c>
      <c r="M40" s="44">
        <f ca="1">INDIRECT(L40&amp;K40)</f>
        <v>0</v>
      </c>
      <c r="N40" s="44" t="str">
        <f ca="1">IF(M40=0,"",M40)</f>
        <v/>
      </c>
      <c r="P40" s="44">
        <f>DO!B41</f>
        <v>0</v>
      </c>
    </row>
    <row r="41" spans="2:16" x14ac:dyDescent="0.25">
      <c r="B41" s="62"/>
      <c r="C41" s="89"/>
      <c r="D41" s="102"/>
      <c r="E41" s="62"/>
      <c r="F41" s="62"/>
      <c r="P41" s="44">
        <f>DO!B42</f>
        <v>0</v>
      </c>
    </row>
    <row r="42" spans="2:16" x14ac:dyDescent="0.25">
      <c r="B42" s="62"/>
      <c r="C42" s="100"/>
      <c r="D42" s="103"/>
      <c r="E42" s="62"/>
      <c r="F42" s="62"/>
      <c r="P42" s="44">
        <f>DO!B43</f>
        <v>0</v>
      </c>
    </row>
    <row r="43" spans="2:16" x14ac:dyDescent="0.25">
      <c r="B43" s="62"/>
      <c r="C43" s="100"/>
      <c r="D43" s="104"/>
      <c r="E43" s="62"/>
      <c r="F43" s="62"/>
      <c r="P43" s="44">
        <f>DO!B44</f>
        <v>0</v>
      </c>
    </row>
    <row r="44" spans="2:16" ht="15.75" thickBot="1" x14ac:dyDescent="0.3">
      <c r="B44" s="62"/>
      <c r="C44" s="100"/>
      <c r="D44" s="105"/>
      <c r="E44" s="62"/>
      <c r="F44" s="62"/>
      <c r="P44" s="44">
        <f>DO!B45</f>
        <v>0</v>
      </c>
    </row>
    <row r="45" spans="2:16" ht="15.75" thickBot="1" x14ac:dyDescent="0.3">
      <c r="B45" s="62"/>
      <c r="C45" s="100" t="s">
        <v>930</v>
      </c>
      <c r="D45" s="101" t="str">
        <f ca="1">IF(M45=0,"",M45)</f>
        <v/>
      </c>
      <c r="E45" s="62"/>
      <c r="F45" s="62"/>
      <c r="K45" s="44">
        <f>MATCH(C45,P:P,0)</f>
        <v>126</v>
      </c>
      <c r="L45" s="44" t="s">
        <v>777</v>
      </c>
      <c r="M45" s="44">
        <f ca="1">INDIRECT(L45&amp;K45)</f>
        <v>0</v>
      </c>
      <c r="N45" s="44" t="str">
        <f ca="1">IF(M45=0,"",M45)</f>
        <v/>
      </c>
      <c r="P45" s="44">
        <f>DO!B46</f>
        <v>0</v>
      </c>
    </row>
    <row r="46" spans="2:16" x14ac:dyDescent="0.25">
      <c r="B46" s="62"/>
      <c r="C46" s="89"/>
      <c r="D46" s="102"/>
      <c r="E46" s="62"/>
      <c r="F46" s="62"/>
      <c r="P46" s="44">
        <f>DO!B47</f>
        <v>0</v>
      </c>
    </row>
    <row r="47" spans="2:16" x14ac:dyDescent="0.25">
      <c r="B47" s="62"/>
      <c r="C47" s="100"/>
      <c r="D47" s="103"/>
      <c r="E47" s="62"/>
      <c r="F47" s="62"/>
      <c r="P47" s="44">
        <f>DO!B48</f>
        <v>0</v>
      </c>
    </row>
    <row r="48" spans="2:16" x14ac:dyDescent="0.25">
      <c r="B48" s="62"/>
      <c r="C48" s="100"/>
      <c r="D48" s="104"/>
      <c r="E48" s="62"/>
      <c r="F48" s="62"/>
      <c r="P48" s="44">
        <f>DO!B49</f>
        <v>0</v>
      </c>
    </row>
    <row r="49" spans="2:16" ht="15.75" thickBot="1" x14ac:dyDescent="0.3">
      <c r="B49" s="62"/>
      <c r="C49" s="100"/>
      <c r="D49" s="105"/>
      <c r="E49" s="62"/>
      <c r="F49" s="62"/>
      <c r="P49" s="44">
        <f>DO!B50</f>
        <v>0</v>
      </c>
    </row>
    <row r="50" spans="2:16" ht="15.75" thickBot="1" x14ac:dyDescent="0.3">
      <c r="B50" s="62"/>
      <c r="C50" s="100" t="s">
        <v>931</v>
      </c>
      <c r="D50" s="101" t="str">
        <f ca="1">IF(M50=0,"",M50)</f>
        <v/>
      </c>
      <c r="E50" s="62"/>
      <c r="F50" s="62"/>
      <c r="K50" s="44">
        <f>MATCH(C50,P:P,0)</f>
        <v>141</v>
      </c>
      <c r="L50" s="44" t="s">
        <v>777</v>
      </c>
      <c r="M50" s="44">
        <f ca="1">INDIRECT(L50&amp;K50)</f>
        <v>0</v>
      </c>
      <c r="N50" s="44" t="str">
        <f ca="1">IF(M50=0,"",M50)</f>
        <v/>
      </c>
      <c r="P50" s="44">
        <f>DO!B51</f>
        <v>0</v>
      </c>
    </row>
    <row r="51" spans="2:16" x14ac:dyDescent="0.25">
      <c r="B51" s="62"/>
      <c r="C51" s="89"/>
      <c r="D51" s="102"/>
      <c r="E51" s="62"/>
      <c r="F51" s="62"/>
      <c r="P51" s="44" t="str">
        <f>DO!B52</f>
        <v>Outcome 2</v>
      </c>
    </row>
    <row r="52" spans="2:16" x14ac:dyDescent="0.25">
      <c r="B52" s="62"/>
      <c r="C52" s="100"/>
      <c r="D52" s="103"/>
      <c r="E52" s="62"/>
      <c r="F52" s="62"/>
      <c r="P52" s="44">
        <f>DO!B53</f>
        <v>0</v>
      </c>
    </row>
    <row r="53" spans="2:16" x14ac:dyDescent="0.25">
      <c r="B53" s="62"/>
      <c r="C53" s="100"/>
      <c r="D53" s="104"/>
      <c r="E53" s="62"/>
      <c r="F53" s="62"/>
      <c r="P53" s="44">
        <f>DO!B54</f>
        <v>0</v>
      </c>
    </row>
    <row r="54" spans="2:16" ht="15.75" thickBot="1" x14ac:dyDescent="0.3">
      <c r="B54" s="62"/>
      <c r="C54" s="100"/>
      <c r="D54" s="105"/>
      <c r="E54" s="62"/>
      <c r="F54" s="62"/>
      <c r="P54" s="44">
        <f>DO!B55</f>
        <v>0</v>
      </c>
    </row>
    <row r="55" spans="2:16" ht="15.75" thickBot="1" x14ac:dyDescent="0.3">
      <c r="B55" s="62"/>
      <c r="C55" s="100" t="s">
        <v>932</v>
      </c>
      <c r="D55" s="101" t="str">
        <f ca="1">IF(M55=0,"",M55)</f>
        <v/>
      </c>
      <c r="E55" s="62"/>
      <c r="F55" s="62"/>
      <c r="K55" s="44">
        <f>MATCH(C55,P:P,0)</f>
        <v>156</v>
      </c>
      <c r="L55" s="44" t="s">
        <v>777</v>
      </c>
      <c r="M55" s="44">
        <f ca="1">INDIRECT(L55&amp;K55)</f>
        <v>0</v>
      </c>
      <c r="N55" s="44" t="str">
        <f ca="1">IF(M55=0,"",M55)</f>
        <v/>
      </c>
      <c r="P55" s="44">
        <f>DO!B56</f>
        <v>0</v>
      </c>
    </row>
    <row r="56" spans="2:16" x14ac:dyDescent="0.25">
      <c r="B56" s="62"/>
      <c r="C56" s="89"/>
      <c r="D56" s="102"/>
      <c r="E56" s="62"/>
      <c r="F56" s="62"/>
      <c r="P56" s="44">
        <f>DO!B57</f>
        <v>0</v>
      </c>
    </row>
    <row r="57" spans="2:16" x14ac:dyDescent="0.25">
      <c r="B57" s="62"/>
      <c r="C57" s="100"/>
      <c r="D57" s="103"/>
      <c r="E57" s="62"/>
      <c r="F57" s="62"/>
      <c r="P57" s="44">
        <f>DO!B58</f>
        <v>0</v>
      </c>
    </row>
    <row r="58" spans="2:16" x14ac:dyDescent="0.25">
      <c r="B58" s="62"/>
      <c r="C58" s="100"/>
      <c r="D58" s="104"/>
      <c r="E58" s="62"/>
      <c r="F58" s="62"/>
      <c r="P58" s="44">
        <f>DO!B59</f>
        <v>0</v>
      </c>
    </row>
    <row r="59" spans="2:16" ht="15.75" thickBot="1" x14ac:dyDescent="0.3">
      <c r="B59" s="62"/>
      <c r="C59" s="100"/>
      <c r="D59" s="105"/>
      <c r="E59" s="62"/>
      <c r="F59" s="62"/>
      <c r="P59" s="44">
        <f>DO!B60</f>
        <v>0</v>
      </c>
    </row>
    <row r="60" spans="2:16" ht="15.75" thickBot="1" x14ac:dyDescent="0.3">
      <c r="B60" s="62"/>
      <c r="C60" s="100" t="s">
        <v>933</v>
      </c>
      <c r="D60" s="101" t="str">
        <f ca="1">IF(M60=0,"",M60)</f>
        <v/>
      </c>
      <c r="E60" s="62"/>
      <c r="F60" s="62"/>
      <c r="K60" s="44">
        <f>MATCH(C60,P:P,0)</f>
        <v>171</v>
      </c>
      <c r="L60" s="44" t="s">
        <v>777</v>
      </c>
      <c r="M60" s="44">
        <f ca="1">INDIRECT(L60&amp;K60)</f>
        <v>0</v>
      </c>
      <c r="N60" s="44" t="str">
        <f ca="1">IF(M60=0,"",M60)</f>
        <v/>
      </c>
      <c r="P60" s="44">
        <f>DO!B61</f>
        <v>0</v>
      </c>
    </row>
    <row r="61" spans="2:16" x14ac:dyDescent="0.25">
      <c r="B61" s="62"/>
      <c r="C61" s="89"/>
      <c r="D61" s="102"/>
      <c r="E61" s="62"/>
      <c r="F61" s="62"/>
      <c r="P61" s="44">
        <f>DO!B62</f>
        <v>0</v>
      </c>
    </row>
    <row r="62" spans="2:16" x14ac:dyDescent="0.25">
      <c r="B62" s="62"/>
      <c r="C62" s="100"/>
      <c r="D62" s="103"/>
      <c r="E62" s="62"/>
      <c r="F62" s="62"/>
      <c r="P62" s="44">
        <f>DO!B63</f>
        <v>0</v>
      </c>
    </row>
    <row r="63" spans="2:16" x14ac:dyDescent="0.25">
      <c r="B63" s="62"/>
      <c r="C63" s="100"/>
      <c r="D63" s="104"/>
      <c r="E63" s="62"/>
      <c r="F63" s="62"/>
      <c r="P63" s="44">
        <f>DO!B64</f>
        <v>0</v>
      </c>
    </row>
    <row r="64" spans="2:16" ht="15.75" thickBot="1" x14ac:dyDescent="0.3">
      <c r="B64" s="62"/>
      <c r="C64" s="100"/>
      <c r="D64" s="105"/>
      <c r="E64" s="62"/>
      <c r="F64" s="62"/>
      <c r="P64" s="44">
        <f>DO!B65</f>
        <v>0</v>
      </c>
    </row>
    <row r="65" spans="2:16" ht="15.75" thickBot="1" x14ac:dyDescent="0.3">
      <c r="B65" s="62"/>
      <c r="C65" s="100" t="s">
        <v>778</v>
      </c>
      <c r="D65" s="101" t="str">
        <f ca="1">IF(M65=0,"",M65)</f>
        <v/>
      </c>
      <c r="E65" s="62"/>
      <c r="F65" s="62"/>
      <c r="K65" s="44">
        <f>MATCH(C65,P:P,0)</f>
        <v>186</v>
      </c>
      <c r="L65" s="44" t="s">
        <v>777</v>
      </c>
      <c r="M65" s="44">
        <f ca="1">INDIRECT(L65&amp;K65)</f>
        <v>0</v>
      </c>
      <c r="N65" s="44" t="str">
        <f ca="1">IF(M65=0,"",M65)</f>
        <v/>
      </c>
      <c r="P65" s="44">
        <f>DO!B66</f>
        <v>0</v>
      </c>
    </row>
    <row r="66" spans="2:16" x14ac:dyDescent="0.25">
      <c r="B66" s="62"/>
      <c r="C66" s="100"/>
      <c r="D66" s="102"/>
      <c r="E66" s="62"/>
      <c r="F66" s="62"/>
      <c r="P66" s="44" t="str">
        <f>DO!B67</f>
        <v>Outcome 3</v>
      </c>
    </row>
    <row r="67" spans="2:16" x14ac:dyDescent="0.25">
      <c r="B67" s="62"/>
      <c r="C67" s="100"/>
      <c r="D67" s="103"/>
      <c r="E67" s="62"/>
      <c r="F67" s="62"/>
      <c r="P67" s="44">
        <f>DO!B68</f>
        <v>0</v>
      </c>
    </row>
    <row r="68" spans="2:16" x14ac:dyDescent="0.25">
      <c r="B68" s="62"/>
      <c r="C68" s="100"/>
      <c r="D68" s="104"/>
      <c r="E68" s="62"/>
      <c r="F68" s="62"/>
      <c r="P68" s="44">
        <f>DO!B69</f>
        <v>0</v>
      </c>
    </row>
    <row r="69" spans="2:16" ht="15.75" thickBot="1" x14ac:dyDescent="0.3">
      <c r="B69" s="62"/>
      <c r="C69" s="100"/>
      <c r="D69" s="105"/>
      <c r="E69" s="62"/>
      <c r="F69" s="62"/>
      <c r="P69" s="44">
        <f>DO!B70</f>
        <v>0</v>
      </c>
    </row>
    <row r="70" spans="2:16" ht="15.75" thickBot="1" x14ac:dyDescent="0.3">
      <c r="B70" s="62"/>
      <c r="C70" s="100" t="s">
        <v>779</v>
      </c>
      <c r="D70" s="101" t="str">
        <f ca="1">IF(M70=0,"",M70)</f>
        <v/>
      </c>
      <c r="E70" s="62"/>
      <c r="F70" s="62"/>
      <c r="K70" s="44">
        <f>MATCH(C70,P:P,0)</f>
        <v>201</v>
      </c>
      <c r="L70" s="44" t="s">
        <v>777</v>
      </c>
      <c r="M70" s="44">
        <f ca="1">INDIRECT(L70&amp;K70)</f>
        <v>0</v>
      </c>
      <c r="N70" s="44" t="str">
        <f ca="1">IF(M70=0,"",M70)</f>
        <v/>
      </c>
      <c r="P70" s="44">
        <f>DO!B71</f>
        <v>0</v>
      </c>
    </row>
    <row r="71" spans="2:16" x14ac:dyDescent="0.25">
      <c r="B71" s="62"/>
      <c r="C71" s="89"/>
      <c r="D71" s="102"/>
      <c r="E71" s="62"/>
      <c r="F71" s="62"/>
      <c r="P71" s="44">
        <f>DO!B72</f>
        <v>0</v>
      </c>
    </row>
    <row r="72" spans="2:16" x14ac:dyDescent="0.25">
      <c r="B72" s="62"/>
      <c r="C72" s="100"/>
      <c r="D72" s="103"/>
      <c r="E72" s="96"/>
      <c r="F72" s="62"/>
      <c r="P72" s="44">
        <f>DO!B73</f>
        <v>0</v>
      </c>
    </row>
    <row r="73" spans="2:16" x14ac:dyDescent="0.25">
      <c r="B73" s="62"/>
      <c r="C73" s="100"/>
      <c r="D73" s="104"/>
      <c r="E73" s="96"/>
      <c r="F73" s="62"/>
      <c r="P73" s="44">
        <f>DO!B74</f>
        <v>0</v>
      </c>
    </row>
    <row r="74" spans="2:16" ht="15.75" thickBot="1" x14ac:dyDescent="0.3">
      <c r="B74" s="62"/>
      <c r="C74" s="100"/>
      <c r="D74" s="105"/>
      <c r="E74" s="62"/>
      <c r="F74" s="62"/>
      <c r="P74" s="44">
        <f>DO!B75</f>
        <v>0</v>
      </c>
    </row>
    <row r="75" spans="2:16" ht="15.75" thickBot="1" x14ac:dyDescent="0.3">
      <c r="B75" s="62"/>
      <c r="C75" s="100" t="s">
        <v>780</v>
      </c>
      <c r="D75" s="101" t="str">
        <f ca="1">IF(M75=0,"",M75)</f>
        <v/>
      </c>
      <c r="E75" s="62"/>
      <c r="F75" s="62"/>
      <c r="K75" s="44">
        <f>MATCH(C75,P:P,0)</f>
        <v>216</v>
      </c>
      <c r="L75" s="44" t="s">
        <v>777</v>
      </c>
      <c r="M75" s="44">
        <f ca="1">INDIRECT(L75&amp;K75)</f>
        <v>0</v>
      </c>
      <c r="N75" s="44" t="str">
        <f ca="1">IF(M75=0,"",M75)</f>
        <v/>
      </c>
      <c r="P75" s="44">
        <f>DO!B76</f>
        <v>0</v>
      </c>
    </row>
    <row r="76" spans="2:16" x14ac:dyDescent="0.25">
      <c r="B76" s="62"/>
      <c r="C76" s="100"/>
      <c r="D76" s="102"/>
      <c r="E76" s="62"/>
      <c r="F76" s="62"/>
      <c r="P76" s="44">
        <f>DO!B77</f>
        <v>0</v>
      </c>
    </row>
    <row r="77" spans="2:16" x14ac:dyDescent="0.25">
      <c r="B77" s="62"/>
      <c r="C77" s="100"/>
      <c r="D77" s="103"/>
      <c r="E77" s="62"/>
      <c r="F77" s="62"/>
      <c r="P77" s="44">
        <f>DO!B78</f>
        <v>0</v>
      </c>
    </row>
    <row r="78" spans="2:16" x14ac:dyDescent="0.25">
      <c r="B78" s="62"/>
      <c r="C78" s="100"/>
      <c r="D78" s="104"/>
      <c r="E78" s="62"/>
      <c r="F78" s="62"/>
      <c r="P78" s="44">
        <f>DO!B79</f>
        <v>0</v>
      </c>
    </row>
    <row r="79" spans="2:16" ht="15.75" thickBot="1" x14ac:dyDescent="0.3">
      <c r="B79" s="62"/>
      <c r="C79" s="100"/>
      <c r="D79" s="105"/>
      <c r="E79" s="62"/>
      <c r="F79" s="62"/>
      <c r="P79" s="44">
        <f>DO!B80</f>
        <v>0</v>
      </c>
    </row>
    <row r="80" spans="2:16" ht="15.75" thickBot="1" x14ac:dyDescent="0.3">
      <c r="B80" s="62"/>
      <c r="C80" s="100" t="s">
        <v>781</v>
      </c>
      <c r="D80" s="101" t="str">
        <f ca="1">IF(M80=0,"",M80)</f>
        <v/>
      </c>
      <c r="E80" s="62"/>
      <c r="F80" s="62"/>
      <c r="K80" s="44">
        <f>MATCH(C80,P:P,0)</f>
        <v>231</v>
      </c>
      <c r="L80" s="44" t="s">
        <v>777</v>
      </c>
      <c r="M80" s="44">
        <f ca="1">INDIRECT(L80&amp;K80)</f>
        <v>0</v>
      </c>
      <c r="N80" s="44" t="str">
        <f ca="1">IF(M80=0,"",M80)</f>
        <v/>
      </c>
      <c r="P80" s="44">
        <f>DO!B81</f>
        <v>0</v>
      </c>
    </row>
    <row r="81" spans="2:16" x14ac:dyDescent="0.25">
      <c r="B81" s="62"/>
      <c r="C81" s="100"/>
      <c r="D81" s="102"/>
      <c r="E81" s="62"/>
      <c r="F81" s="62"/>
      <c r="P81" s="44" t="str">
        <f>DO!B82</f>
        <v>Outcome 4</v>
      </c>
    </row>
    <row r="82" spans="2:16" x14ac:dyDescent="0.25">
      <c r="B82" s="62"/>
      <c r="C82" s="100"/>
      <c r="D82" s="103"/>
      <c r="E82" s="62"/>
      <c r="F82" s="62"/>
      <c r="P82" s="44">
        <f>DO!B83</f>
        <v>0</v>
      </c>
    </row>
    <row r="83" spans="2:16" x14ac:dyDescent="0.25">
      <c r="B83" s="62"/>
      <c r="C83" s="100"/>
      <c r="D83" s="104"/>
      <c r="E83" s="62"/>
      <c r="F83" s="62"/>
      <c r="P83" s="44">
        <f>DO!B84</f>
        <v>0</v>
      </c>
    </row>
    <row r="84" spans="2:16" ht="15.75" thickBot="1" x14ac:dyDescent="0.3">
      <c r="B84" s="62"/>
      <c r="C84" s="100"/>
      <c r="D84" s="105"/>
      <c r="E84" s="62"/>
      <c r="F84" s="62"/>
      <c r="P84" s="44">
        <f>DO!B85</f>
        <v>0</v>
      </c>
    </row>
    <row r="85" spans="2:16" ht="15.75" thickBot="1" x14ac:dyDescent="0.3">
      <c r="B85" s="62"/>
      <c r="C85" s="100" t="s">
        <v>782</v>
      </c>
      <c r="D85" s="101" t="str">
        <f ca="1">IF(M85=0,"",M85)</f>
        <v/>
      </c>
      <c r="E85" s="62"/>
      <c r="F85" s="62"/>
      <c r="K85" s="44">
        <f>MATCH(C85,P:P,0)</f>
        <v>246</v>
      </c>
      <c r="L85" s="44" t="s">
        <v>777</v>
      </c>
      <c r="M85" s="44">
        <f ca="1">INDIRECT(L85&amp;K85)</f>
        <v>0</v>
      </c>
      <c r="N85" s="44" t="str">
        <f ca="1">IF(M85=0,"",M85)</f>
        <v/>
      </c>
      <c r="P85" s="44">
        <f>DO!B86</f>
        <v>0</v>
      </c>
    </row>
    <row r="86" spans="2:16" x14ac:dyDescent="0.25">
      <c r="B86" s="62"/>
      <c r="C86" s="100"/>
      <c r="D86" s="102"/>
      <c r="E86" s="62"/>
      <c r="F86" s="62"/>
      <c r="P86" s="44">
        <f>DO!B87</f>
        <v>0</v>
      </c>
    </row>
    <row r="87" spans="2:16" x14ac:dyDescent="0.25">
      <c r="B87" s="62"/>
      <c r="C87" s="100"/>
      <c r="D87" s="103"/>
      <c r="E87" s="62"/>
      <c r="F87" s="62"/>
      <c r="P87" s="44">
        <f>DO!B88</f>
        <v>0</v>
      </c>
    </row>
    <row r="88" spans="2:16" x14ac:dyDescent="0.25">
      <c r="B88" s="62"/>
      <c r="C88" s="100"/>
      <c r="D88" s="104"/>
      <c r="E88" s="62"/>
      <c r="F88" s="62"/>
      <c r="P88" s="44">
        <f>DO!B89</f>
        <v>0</v>
      </c>
    </row>
    <row r="89" spans="2:16" ht="15.75" thickBot="1" x14ac:dyDescent="0.3">
      <c r="B89" s="62"/>
      <c r="C89" s="100"/>
      <c r="D89" s="105"/>
      <c r="E89" s="62"/>
      <c r="F89" s="62"/>
      <c r="P89" s="44">
        <f>DO!B90</f>
        <v>0</v>
      </c>
    </row>
    <row r="90" spans="2:16" ht="15.75" thickBot="1" x14ac:dyDescent="0.3">
      <c r="B90" s="62"/>
      <c r="C90" s="100" t="s">
        <v>783</v>
      </c>
      <c r="D90" s="101" t="str">
        <f ca="1">IF(M90=0,"",M90)</f>
        <v/>
      </c>
      <c r="E90" s="62"/>
      <c r="F90" s="62"/>
      <c r="K90" s="44">
        <f>MATCH(C90,P:P,0)</f>
        <v>261</v>
      </c>
      <c r="L90" s="44" t="s">
        <v>777</v>
      </c>
      <c r="M90" s="44">
        <f ca="1">INDIRECT(L90&amp;K90)</f>
        <v>0</v>
      </c>
      <c r="N90" s="44" t="str">
        <f ca="1">IF(M90=0,"",M90)</f>
        <v/>
      </c>
      <c r="P90" s="44">
        <f>DO!B91</f>
        <v>0</v>
      </c>
    </row>
    <row r="91" spans="2:16" x14ac:dyDescent="0.25">
      <c r="B91" s="62"/>
      <c r="C91" s="89"/>
      <c r="D91" s="102"/>
      <c r="E91" s="62"/>
      <c r="F91" s="62"/>
      <c r="P91" s="44">
        <f>DO!B92</f>
        <v>0</v>
      </c>
    </row>
    <row r="92" spans="2:16" x14ac:dyDescent="0.25">
      <c r="B92" s="62"/>
      <c r="C92" s="100"/>
      <c r="D92" s="103"/>
      <c r="E92" s="62"/>
      <c r="F92" s="62"/>
      <c r="P92" s="44">
        <f>DO!B93</f>
        <v>0</v>
      </c>
    </row>
    <row r="93" spans="2:16" x14ac:dyDescent="0.25">
      <c r="B93" s="62"/>
      <c r="C93" s="100"/>
      <c r="D93" s="104"/>
      <c r="E93" s="62"/>
      <c r="F93" s="62"/>
      <c r="P93" s="44">
        <f>DO!B94</f>
        <v>0</v>
      </c>
    </row>
    <row r="94" spans="2:16" ht="15.75" thickBot="1" x14ac:dyDescent="0.3">
      <c r="B94" s="62"/>
      <c r="C94" s="100"/>
      <c r="D94" s="105"/>
      <c r="E94" s="62"/>
      <c r="F94" s="62"/>
      <c r="P94" s="44">
        <f>DO!B95</f>
        <v>0</v>
      </c>
    </row>
    <row r="95" spans="2:16" ht="15.75" thickBot="1" x14ac:dyDescent="0.3">
      <c r="B95" s="62"/>
      <c r="C95" s="100" t="s">
        <v>784</v>
      </c>
      <c r="D95" s="101" t="str">
        <f ca="1">IF(M95=0,"",M95)</f>
        <v/>
      </c>
      <c r="E95" s="62"/>
      <c r="F95" s="62"/>
      <c r="K95" s="44">
        <f>MATCH(C95,P:P,0)</f>
        <v>276</v>
      </c>
      <c r="L95" s="44" t="s">
        <v>777</v>
      </c>
      <c r="M95" s="44">
        <f ca="1">INDIRECT(L95&amp;K95)</f>
        <v>0</v>
      </c>
      <c r="N95" s="44" t="str">
        <f ca="1">IF(M95=0,"",M95)</f>
        <v/>
      </c>
      <c r="P95" s="44">
        <f>DO!B96</f>
        <v>0</v>
      </c>
    </row>
    <row r="96" spans="2:16" x14ac:dyDescent="0.25">
      <c r="B96" s="62"/>
      <c r="C96" s="89"/>
      <c r="D96" s="102"/>
      <c r="E96" s="62"/>
      <c r="F96" s="62"/>
      <c r="P96" s="44" t="str">
        <f>DO!B97</f>
        <v>Outcome 5</v>
      </c>
    </row>
    <row r="97" spans="2:16" x14ac:dyDescent="0.25">
      <c r="B97" s="62"/>
      <c r="C97" s="100"/>
      <c r="D97" s="103"/>
      <c r="E97" s="62"/>
      <c r="F97" s="62"/>
      <c r="P97" s="44">
        <f>DO!B98</f>
        <v>0</v>
      </c>
    </row>
    <row r="98" spans="2:16" x14ac:dyDescent="0.25">
      <c r="B98" s="62"/>
      <c r="C98" s="100"/>
      <c r="D98" s="104"/>
      <c r="E98" s="62"/>
      <c r="F98" s="62"/>
      <c r="P98" s="44">
        <f>DO!B99</f>
        <v>0</v>
      </c>
    </row>
    <row r="99" spans="2:16" ht="15.75" thickBot="1" x14ac:dyDescent="0.3">
      <c r="B99" s="62"/>
      <c r="C99" s="100"/>
      <c r="D99" s="105"/>
      <c r="E99" s="62"/>
      <c r="F99" s="62"/>
      <c r="P99" s="44">
        <f>DO!B100</f>
        <v>0</v>
      </c>
    </row>
    <row r="100" spans="2:16" ht="15.75" thickBot="1" x14ac:dyDescent="0.3">
      <c r="B100" s="62"/>
      <c r="C100" s="100" t="s">
        <v>785</v>
      </c>
      <c r="D100" s="101" t="str">
        <f ca="1">IF(M100=0,"",M100)</f>
        <v/>
      </c>
      <c r="E100" s="62"/>
      <c r="F100" s="62"/>
      <c r="K100" s="44">
        <f>MATCH(C100,P:P,0)</f>
        <v>291</v>
      </c>
      <c r="L100" s="44" t="s">
        <v>777</v>
      </c>
      <c r="M100" s="44">
        <f ca="1">INDIRECT(L100&amp;K100)</f>
        <v>0</v>
      </c>
      <c r="N100" s="44" t="str">
        <f ca="1">IF(M100=0,"",M100)</f>
        <v/>
      </c>
      <c r="P100" s="44">
        <f>DO!B101</f>
        <v>0</v>
      </c>
    </row>
    <row r="101" spans="2:16" x14ac:dyDescent="0.25">
      <c r="B101" s="62"/>
      <c r="C101" s="89"/>
      <c r="D101" s="102"/>
      <c r="E101" s="62"/>
      <c r="F101" s="62"/>
      <c r="P101" s="44">
        <f>DO!B102</f>
        <v>0</v>
      </c>
    </row>
    <row r="102" spans="2:16" x14ac:dyDescent="0.25">
      <c r="B102" s="62"/>
      <c r="C102" s="100"/>
      <c r="D102" s="103"/>
      <c r="E102" s="62"/>
      <c r="F102" s="62"/>
      <c r="P102" s="44">
        <f>DO!B103</f>
        <v>0</v>
      </c>
    </row>
    <row r="103" spans="2:16" x14ac:dyDescent="0.25">
      <c r="B103" s="62"/>
      <c r="C103" s="100"/>
      <c r="D103" s="104"/>
      <c r="E103" s="62"/>
      <c r="F103" s="62"/>
      <c r="P103" s="44">
        <f>DO!B104</f>
        <v>0</v>
      </c>
    </row>
    <row r="104" spans="2:16" ht="15.75" thickBot="1" x14ac:dyDescent="0.3">
      <c r="B104" s="62"/>
      <c r="C104" s="100"/>
      <c r="D104" s="105"/>
      <c r="E104" s="62"/>
      <c r="F104" s="62"/>
      <c r="P104" s="44">
        <f>DO!B105</f>
        <v>0</v>
      </c>
    </row>
    <row r="105" spans="2:16" ht="15.75" thickBot="1" x14ac:dyDescent="0.3">
      <c r="B105" s="62"/>
      <c r="C105" s="100" t="s">
        <v>786</v>
      </c>
      <c r="D105" s="101" t="str">
        <f ca="1">IF(M105=0,"",M105)</f>
        <v/>
      </c>
      <c r="E105" s="62"/>
      <c r="F105" s="62"/>
      <c r="K105" s="44">
        <f>MATCH(C105,P:P,0)</f>
        <v>306</v>
      </c>
      <c r="L105" s="44" t="s">
        <v>777</v>
      </c>
      <c r="M105" s="44">
        <f ca="1">INDIRECT(L105&amp;K105)</f>
        <v>0</v>
      </c>
      <c r="N105" s="44" t="str">
        <f ca="1">IF(M105=0,"",M105)</f>
        <v/>
      </c>
      <c r="P105" s="44">
        <f>DO!B106</f>
        <v>0</v>
      </c>
    </row>
    <row r="106" spans="2:16" x14ac:dyDescent="0.25">
      <c r="B106" s="62"/>
      <c r="C106" s="89"/>
      <c r="D106" s="102"/>
      <c r="E106" s="62"/>
      <c r="F106" s="62"/>
      <c r="P106" s="44">
        <f>DO!B107</f>
        <v>0</v>
      </c>
    </row>
    <row r="107" spans="2:16" x14ac:dyDescent="0.25">
      <c r="B107" s="62"/>
      <c r="C107" s="100"/>
      <c r="D107" s="103"/>
      <c r="E107" s="62"/>
      <c r="F107" s="62"/>
      <c r="P107" s="44">
        <f>DO!B108</f>
        <v>0</v>
      </c>
    </row>
    <row r="108" spans="2:16" x14ac:dyDescent="0.25">
      <c r="B108" s="62"/>
      <c r="C108" s="100"/>
      <c r="D108" s="104"/>
      <c r="E108" s="62"/>
      <c r="F108" s="62"/>
      <c r="P108" s="44">
        <f>DO!B109</f>
        <v>0</v>
      </c>
    </row>
    <row r="109" spans="2:16" ht="15.75" thickBot="1" x14ac:dyDescent="0.3">
      <c r="B109" s="62"/>
      <c r="C109" s="100"/>
      <c r="D109" s="105"/>
      <c r="E109" s="62"/>
      <c r="F109" s="62"/>
      <c r="P109" s="44">
        <f>DO!B110</f>
        <v>0</v>
      </c>
    </row>
    <row r="110" spans="2:16" ht="15.75" thickBot="1" x14ac:dyDescent="0.3">
      <c r="B110" s="62"/>
      <c r="C110" s="100" t="s">
        <v>787</v>
      </c>
      <c r="D110" s="101" t="str">
        <f ca="1">IF(M110=0,"",M110)</f>
        <v/>
      </c>
      <c r="E110" s="62"/>
      <c r="F110" s="62"/>
      <c r="K110" s="44">
        <f>MATCH(C110,P:P,0)</f>
        <v>321</v>
      </c>
      <c r="L110" s="44" t="s">
        <v>777</v>
      </c>
      <c r="M110" s="44">
        <f ca="1">INDIRECT(L110&amp;K110)</f>
        <v>0</v>
      </c>
      <c r="N110" s="44" t="str">
        <f ca="1">IF(M110=0,"",M110)</f>
        <v/>
      </c>
      <c r="P110" s="44">
        <f>DO!B111</f>
        <v>0</v>
      </c>
    </row>
    <row r="111" spans="2:16" x14ac:dyDescent="0.25">
      <c r="B111" s="62"/>
      <c r="C111" s="89"/>
      <c r="D111" s="102"/>
      <c r="E111" s="62"/>
      <c r="F111" s="62"/>
      <c r="P111" s="44" t="str">
        <f>DO!B112</f>
        <v>Outcome 6</v>
      </c>
    </row>
    <row r="112" spans="2:16" x14ac:dyDescent="0.25">
      <c r="B112" s="62"/>
      <c r="C112" s="100"/>
      <c r="D112" s="103"/>
      <c r="E112" s="62"/>
      <c r="F112" s="62"/>
      <c r="P112" s="44">
        <f>DO!B113</f>
        <v>0</v>
      </c>
    </row>
    <row r="113" spans="2:16" x14ac:dyDescent="0.25">
      <c r="B113" s="62"/>
      <c r="C113" s="100"/>
      <c r="D113" s="104"/>
      <c r="E113" s="62"/>
      <c r="F113" s="62"/>
      <c r="P113" s="44">
        <f>DO!B114</f>
        <v>0</v>
      </c>
    </row>
    <row r="114" spans="2:16" ht="15.75" thickBot="1" x14ac:dyDescent="0.3">
      <c r="B114" s="62"/>
      <c r="C114" s="100"/>
      <c r="D114" s="105"/>
      <c r="E114" s="62"/>
      <c r="F114" s="62"/>
      <c r="P114" s="44">
        <f>DO!B115</f>
        <v>0</v>
      </c>
    </row>
    <row r="115" spans="2:16" ht="15.75" thickBot="1" x14ac:dyDescent="0.3">
      <c r="B115" s="62"/>
      <c r="C115" s="100" t="s">
        <v>788</v>
      </c>
      <c r="D115" s="101" t="str">
        <f ca="1">IF(M115=0,"",M115)</f>
        <v/>
      </c>
      <c r="E115" s="62"/>
      <c r="F115" s="62"/>
      <c r="K115" s="44">
        <f>MATCH(C115,P:P,0)</f>
        <v>336</v>
      </c>
      <c r="L115" s="44" t="s">
        <v>777</v>
      </c>
      <c r="M115" s="44">
        <f ca="1">INDIRECT(L115&amp;K115)</f>
        <v>0</v>
      </c>
      <c r="N115" s="44" t="str">
        <f ca="1">IF(M115=0,"",M115)</f>
        <v/>
      </c>
      <c r="P115" s="44">
        <f>DO!B116</f>
        <v>0</v>
      </c>
    </row>
    <row r="116" spans="2:16" x14ac:dyDescent="0.25">
      <c r="B116" s="62"/>
      <c r="C116" s="100"/>
      <c r="D116" s="102"/>
      <c r="E116" s="62"/>
      <c r="F116" s="62"/>
      <c r="P116" s="44">
        <f>DO!B117</f>
        <v>0</v>
      </c>
    </row>
    <row r="117" spans="2:16" x14ac:dyDescent="0.25">
      <c r="B117" s="62"/>
      <c r="C117" s="100"/>
      <c r="D117" s="103"/>
      <c r="E117" s="62"/>
      <c r="F117" s="62"/>
      <c r="P117" s="44">
        <f>DO!B118</f>
        <v>0</v>
      </c>
    </row>
    <row r="118" spans="2:16" x14ac:dyDescent="0.25">
      <c r="B118" s="62"/>
      <c r="C118" s="100"/>
      <c r="D118" s="104"/>
      <c r="E118" s="62"/>
      <c r="F118" s="62"/>
      <c r="P118" s="44">
        <f>DO!B119</f>
        <v>0</v>
      </c>
    </row>
    <row r="119" spans="2:16" ht="15.75" thickBot="1" x14ac:dyDescent="0.3">
      <c r="B119" s="62"/>
      <c r="C119" s="100"/>
      <c r="D119" s="105"/>
      <c r="E119" s="62"/>
      <c r="F119" s="62"/>
      <c r="P119" s="44">
        <f>DO!B120</f>
        <v>0</v>
      </c>
    </row>
    <row r="120" spans="2:16" ht="15.75" thickBot="1" x14ac:dyDescent="0.3">
      <c r="B120" s="62"/>
      <c r="C120" s="100" t="s">
        <v>789</v>
      </c>
      <c r="D120" s="101" t="str">
        <f ca="1">IF(M120=0,"",M120)</f>
        <v/>
      </c>
      <c r="E120" s="62"/>
      <c r="F120" s="62"/>
      <c r="K120" s="44">
        <f>MATCH(C120,P:P,0)</f>
        <v>351</v>
      </c>
      <c r="L120" s="44" t="s">
        <v>777</v>
      </c>
      <c r="M120" s="44">
        <f ca="1">INDIRECT(L120&amp;K120)</f>
        <v>0</v>
      </c>
      <c r="N120" s="44" t="str">
        <f ca="1">IF(M120=0,"",M120)</f>
        <v/>
      </c>
      <c r="P120" s="44">
        <f>DO!B121</f>
        <v>0</v>
      </c>
    </row>
    <row r="121" spans="2:16" x14ac:dyDescent="0.25">
      <c r="B121" s="62"/>
      <c r="C121" s="89"/>
      <c r="D121" s="102"/>
      <c r="E121" s="62"/>
      <c r="F121" s="62"/>
      <c r="P121" s="44">
        <f>DO!B122</f>
        <v>0</v>
      </c>
    </row>
    <row r="122" spans="2:16" x14ac:dyDescent="0.25">
      <c r="B122" s="62"/>
      <c r="C122" s="100"/>
      <c r="D122" s="103"/>
      <c r="E122" s="96"/>
      <c r="F122" s="62"/>
      <c r="P122" s="44">
        <f>DO!B123</f>
        <v>0</v>
      </c>
    </row>
    <row r="123" spans="2:16" x14ac:dyDescent="0.25">
      <c r="B123" s="62"/>
      <c r="C123" s="100"/>
      <c r="D123" s="104"/>
      <c r="E123" s="96"/>
      <c r="F123" s="62"/>
      <c r="P123" s="44">
        <f>DO!B124</f>
        <v>0</v>
      </c>
    </row>
    <row r="124" spans="2:16" ht="15.75" thickBot="1" x14ac:dyDescent="0.3">
      <c r="B124" s="62"/>
      <c r="C124" s="100"/>
      <c r="D124" s="105"/>
      <c r="E124" s="62"/>
      <c r="F124" s="62"/>
      <c r="P124" s="44">
        <f>DO!B125</f>
        <v>0</v>
      </c>
    </row>
    <row r="125" spans="2:16" ht="15.75" thickBot="1" x14ac:dyDescent="0.3">
      <c r="B125" s="62"/>
      <c r="C125" s="100" t="s">
        <v>790</v>
      </c>
      <c r="D125" s="101" t="str">
        <f ca="1">IF(M125=0,"",M125)</f>
        <v/>
      </c>
      <c r="E125" s="62"/>
      <c r="F125" s="62"/>
      <c r="K125" s="44">
        <f>MATCH(C125,P:P,0)</f>
        <v>366</v>
      </c>
      <c r="L125" s="44" t="s">
        <v>777</v>
      </c>
      <c r="M125" s="44">
        <f ca="1">INDIRECT(L125&amp;K125)</f>
        <v>0</v>
      </c>
      <c r="N125" s="44" t="str">
        <f ca="1">IF(M125=0,"",M125)</f>
        <v/>
      </c>
      <c r="P125" s="44">
        <f>DO!B126</f>
        <v>0</v>
      </c>
    </row>
    <row r="126" spans="2:16" x14ac:dyDescent="0.25">
      <c r="B126" s="62"/>
      <c r="C126" s="100"/>
      <c r="D126" s="102"/>
      <c r="E126" s="62"/>
      <c r="F126" s="62"/>
      <c r="P126" s="44" t="str">
        <f>DO!B127</f>
        <v>Outcome 7</v>
      </c>
    </row>
    <row r="127" spans="2:16" x14ac:dyDescent="0.25">
      <c r="B127" s="62"/>
      <c r="C127" s="100"/>
      <c r="D127" s="103"/>
      <c r="E127" s="62"/>
      <c r="F127" s="62"/>
      <c r="P127" s="44">
        <f>DO!B128</f>
        <v>0</v>
      </c>
    </row>
    <row r="128" spans="2:16" x14ac:dyDescent="0.25">
      <c r="B128" s="62"/>
      <c r="C128" s="100"/>
      <c r="D128" s="104"/>
      <c r="E128" s="62"/>
      <c r="F128" s="62"/>
      <c r="P128" s="44">
        <f>DO!B129</f>
        <v>0</v>
      </c>
    </row>
    <row r="129" spans="2:16" ht="15.75" thickBot="1" x14ac:dyDescent="0.3">
      <c r="B129" s="62"/>
      <c r="C129" s="100"/>
      <c r="D129" s="105"/>
      <c r="E129" s="62"/>
      <c r="F129" s="62"/>
      <c r="P129" s="44">
        <f>DO!B130</f>
        <v>0</v>
      </c>
    </row>
    <row r="130" spans="2:16" ht="15.75" thickBot="1" x14ac:dyDescent="0.3">
      <c r="B130" s="62"/>
      <c r="C130" s="100" t="s">
        <v>791</v>
      </c>
      <c r="D130" s="101" t="str">
        <f ca="1">IF(M130=0,"",M130)</f>
        <v/>
      </c>
      <c r="E130" s="62"/>
      <c r="F130" s="62"/>
      <c r="K130" s="44">
        <f>MATCH(C130,P:P,0)</f>
        <v>381</v>
      </c>
      <c r="L130" s="44" t="s">
        <v>777</v>
      </c>
      <c r="M130" s="44">
        <f ca="1">INDIRECT(L130&amp;K130)</f>
        <v>0</v>
      </c>
      <c r="N130" s="44" t="str">
        <f ca="1">IF(M130=0,"",M130)</f>
        <v/>
      </c>
      <c r="P130" s="44">
        <f>DO!B131</f>
        <v>0</v>
      </c>
    </row>
    <row r="131" spans="2:16" x14ac:dyDescent="0.25">
      <c r="B131" s="62"/>
      <c r="C131" s="100"/>
      <c r="D131" s="102"/>
      <c r="E131" s="62"/>
      <c r="F131" s="62"/>
      <c r="P131" s="44">
        <f>DO!B132</f>
        <v>0</v>
      </c>
    </row>
    <row r="132" spans="2:16" x14ac:dyDescent="0.25">
      <c r="B132" s="62"/>
      <c r="C132" s="100"/>
      <c r="D132" s="103"/>
      <c r="E132" s="62"/>
      <c r="F132" s="62"/>
      <c r="P132" s="44">
        <f>DO!B133</f>
        <v>0</v>
      </c>
    </row>
    <row r="133" spans="2:16" x14ac:dyDescent="0.25">
      <c r="B133" s="62"/>
      <c r="C133" s="100"/>
      <c r="D133" s="104"/>
      <c r="E133" s="62"/>
      <c r="F133" s="62"/>
      <c r="P133" s="44">
        <f>DO!B134</f>
        <v>0</v>
      </c>
    </row>
    <row r="134" spans="2:16" ht="15.75" thickBot="1" x14ac:dyDescent="0.3">
      <c r="B134" s="62"/>
      <c r="C134" s="100"/>
      <c r="D134" s="105"/>
      <c r="E134" s="62"/>
      <c r="F134" s="62"/>
      <c r="P134" s="44">
        <f>DO!B135</f>
        <v>0</v>
      </c>
    </row>
    <row r="135" spans="2:16" ht="15.75" thickBot="1" x14ac:dyDescent="0.3">
      <c r="B135" s="62"/>
      <c r="C135" s="100" t="s">
        <v>792</v>
      </c>
      <c r="D135" s="101" t="str">
        <f ca="1">IF(M135=0,"",M135)</f>
        <v/>
      </c>
      <c r="E135" s="62"/>
      <c r="F135" s="62"/>
      <c r="K135" s="44">
        <f>MATCH(C135,P:P,0)</f>
        <v>396</v>
      </c>
      <c r="L135" s="44" t="s">
        <v>777</v>
      </c>
      <c r="M135" s="44">
        <f ca="1">INDIRECT(L135&amp;K135)</f>
        <v>0</v>
      </c>
      <c r="N135" s="44" t="str">
        <f ca="1">IF(M135=0,"",M135)</f>
        <v/>
      </c>
      <c r="P135" s="44">
        <f>DO!B136</f>
        <v>0</v>
      </c>
    </row>
    <row r="136" spans="2:16" x14ac:dyDescent="0.25">
      <c r="B136" s="62"/>
      <c r="C136" s="100"/>
      <c r="D136" s="102"/>
      <c r="E136" s="62"/>
      <c r="F136" s="62"/>
      <c r="P136" s="44">
        <f>DO!B137</f>
        <v>0</v>
      </c>
    </row>
    <row r="137" spans="2:16" x14ac:dyDescent="0.25">
      <c r="B137" s="62"/>
      <c r="C137" s="100"/>
      <c r="D137" s="103"/>
      <c r="E137" s="62"/>
      <c r="F137" s="62"/>
      <c r="P137" s="44">
        <f>DO!B138</f>
        <v>0</v>
      </c>
    </row>
    <row r="138" spans="2:16" x14ac:dyDescent="0.25">
      <c r="B138" s="62"/>
      <c r="C138" s="100"/>
      <c r="D138" s="104"/>
      <c r="E138" s="62"/>
      <c r="F138" s="62"/>
      <c r="P138" s="44">
        <f>DO!B139</f>
        <v>0</v>
      </c>
    </row>
    <row r="139" spans="2:16" ht="15.75" thickBot="1" x14ac:dyDescent="0.3">
      <c r="B139" s="62"/>
      <c r="C139" s="100"/>
      <c r="D139" s="105"/>
      <c r="E139" s="62"/>
      <c r="F139" s="62"/>
      <c r="P139" s="44">
        <f>DO!B140</f>
        <v>0</v>
      </c>
    </row>
    <row r="140" spans="2:16" ht="15.75" thickBot="1" x14ac:dyDescent="0.3">
      <c r="B140" s="62"/>
      <c r="C140" s="100" t="s">
        <v>793</v>
      </c>
      <c r="D140" s="101" t="str">
        <f ca="1">IF(M140=0,"",M140)</f>
        <v/>
      </c>
      <c r="E140" s="62"/>
      <c r="F140" s="62"/>
      <c r="K140" s="44">
        <f>MATCH(C140,P:P,0)</f>
        <v>411</v>
      </c>
      <c r="L140" s="44" t="s">
        <v>777</v>
      </c>
      <c r="M140" s="44">
        <f ca="1">INDIRECT(L140&amp;K140)</f>
        <v>0</v>
      </c>
      <c r="N140" s="44" t="str">
        <f ca="1">IF(M140=0,"",M140)</f>
        <v/>
      </c>
      <c r="P140" s="44">
        <f>DO!B141</f>
        <v>0</v>
      </c>
    </row>
    <row r="141" spans="2:16" x14ac:dyDescent="0.25">
      <c r="B141" s="62"/>
      <c r="C141" s="89"/>
      <c r="D141" s="102"/>
      <c r="E141" s="62"/>
      <c r="F141" s="62"/>
      <c r="P141" s="44" t="str">
        <f>DO!B142</f>
        <v>Outcome 8</v>
      </c>
    </row>
    <row r="142" spans="2:16" x14ac:dyDescent="0.25">
      <c r="B142" s="62"/>
      <c r="C142" s="100"/>
      <c r="D142" s="103"/>
      <c r="E142" s="62"/>
      <c r="F142" s="62"/>
      <c r="P142" s="44">
        <f>DO!B143</f>
        <v>0</v>
      </c>
    </row>
    <row r="143" spans="2:16" x14ac:dyDescent="0.25">
      <c r="B143" s="62"/>
      <c r="C143" s="100"/>
      <c r="D143" s="104"/>
      <c r="E143" s="62"/>
      <c r="F143" s="62"/>
      <c r="P143" s="44">
        <f>DO!B144</f>
        <v>0</v>
      </c>
    </row>
    <row r="144" spans="2:16" ht="15.75" thickBot="1" x14ac:dyDescent="0.3">
      <c r="B144" s="62"/>
      <c r="C144" s="100"/>
      <c r="D144" s="105"/>
      <c r="E144" s="62"/>
      <c r="F144" s="62"/>
      <c r="P144" s="44">
        <f>DO!B145</f>
        <v>0</v>
      </c>
    </row>
    <row r="145" spans="2:16" ht="15.75" thickBot="1" x14ac:dyDescent="0.3">
      <c r="B145" s="62"/>
      <c r="C145" s="100" t="s">
        <v>794</v>
      </c>
      <c r="D145" s="101" t="str">
        <f ca="1">IF(M145=0,"",M145)</f>
        <v/>
      </c>
      <c r="E145" s="62"/>
      <c r="F145" s="62"/>
      <c r="K145" s="44">
        <f>MATCH(C145,P:P,0)</f>
        <v>426</v>
      </c>
      <c r="L145" s="44" t="s">
        <v>777</v>
      </c>
      <c r="M145" s="44">
        <f ca="1">INDIRECT(L145&amp;K145)</f>
        <v>0</v>
      </c>
      <c r="N145" s="44" t="str">
        <f ca="1">IF(M145=0,"",M145)</f>
        <v/>
      </c>
      <c r="P145" s="44">
        <f>DO!B146</f>
        <v>0</v>
      </c>
    </row>
    <row r="146" spans="2:16" x14ac:dyDescent="0.25">
      <c r="B146" s="62"/>
      <c r="C146" s="89"/>
      <c r="D146" s="102"/>
      <c r="E146" s="62"/>
      <c r="F146" s="62"/>
      <c r="P146" s="44">
        <f>DO!B147</f>
        <v>0</v>
      </c>
    </row>
    <row r="147" spans="2:16" x14ac:dyDescent="0.25">
      <c r="B147" s="62"/>
      <c r="C147" s="100"/>
      <c r="D147" s="103"/>
      <c r="E147" s="62"/>
      <c r="F147" s="62"/>
      <c r="P147" s="44">
        <f>DO!B148</f>
        <v>0</v>
      </c>
    </row>
    <row r="148" spans="2:16" x14ac:dyDescent="0.25">
      <c r="B148" s="62"/>
      <c r="C148" s="100"/>
      <c r="D148" s="104"/>
      <c r="E148" s="62"/>
      <c r="F148" s="62"/>
      <c r="P148" s="44">
        <f>DO!B149</f>
        <v>0</v>
      </c>
    </row>
    <row r="149" spans="2:16" ht="15.75" thickBot="1" x14ac:dyDescent="0.3">
      <c r="B149" s="62"/>
      <c r="C149" s="100"/>
      <c r="D149" s="105"/>
      <c r="E149" s="62"/>
      <c r="F149" s="62"/>
      <c r="P149" s="44">
        <f>DO!B150</f>
        <v>0</v>
      </c>
    </row>
    <row r="150" spans="2:16" ht="15.75" thickBot="1" x14ac:dyDescent="0.3">
      <c r="B150" s="62"/>
      <c r="C150" s="100" t="s">
        <v>795</v>
      </c>
      <c r="D150" s="101" t="str">
        <f ca="1">IF(M150=0,"",M150)</f>
        <v/>
      </c>
      <c r="E150" s="62"/>
      <c r="F150" s="62"/>
      <c r="K150" s="44">
        <f>MATCH(C150,P:P,0)</f>
        <v>441</v>
      </c>
      <c r="L150" s="44" t="s">
        <v>777</v>
      </c>
      <c r="M150" s="44">
        <f ca="1">INDIRECT(L150&amp;K150)</f>
        <v>0</v>
      </c>
      <c r="N150" s="44" t="str">
        <f ca="1">IF(M150=0,"",M150)</f>
        <v/>
      </c>
      <c r="P150" s="44">
        <f>DO!B151</f>
        <v>0</v>
      </c>
    </row>
    <row r="151" spans="2:16" x14ac:dyDescent="0.25">
      <c r="B151" s="62"/>
      <c r="C151" s="89"/>
      <c r="D151" s="102"/>
      <c r="E151" s="62"/>
      <c r="F151" s="62"/>
      <c r="P151" s="44">
        <f>DO!B152</f>
        <v>0</v>
      </c>
    </row>
    <row r="152" spans="2:16" x14ac:dyDescent="0.25">
      <c r="B152" s="62"/>
      <c r="C152" s="100"/>
      <c r="D152" s="103"/>
      <c r="E152" s="62"/>
      <c r="F152" s="62"/>
      <c r="P152" s="44">
        <f>DO!B153</f>
        <v>0</v>
      </c>
    </row>
    <row r="153" spans="2:16" x14ac:dyDescent="0.25">
      <c r="B153" s="62"/>
      <c r="C153" s="100"/>
      <c r="D153" s="104"/>
      <c r="E153" s="62"/>
      <c r="F153" s="62"/>
      <c r="P153" s="44">
        <f>DO!B154</f>
        <v>0</v>
      </c>
    </row>
    <row r="154" spans="2:16" ht="15.75" thickBot="1" x14ac:dyDescent="0.3">
      <c r="B154" s="62"/>
      <c r="C154" s="100"/>
      <c r="D154" s="105"/>
      <c r="E154" s="62"/>
      <c r="F154" s="62"/>
      <c r="P154" s="44">
        <f>DO!B155</f>
        <v>0</v>
      </c>
    </row>
    <row r="155" spans="2:16" ht="15.75" thickBot="1" x14ac:dyDescent="0.3">
      <c r="B155" s="62"/>
      <c r="C155" s="100" t="s">
        <v>796</v>
      </c>
      <c r="D155" s="101" t="str">
        <f ca="1">IF(M155=0,"",M155)</f>
        <v/>
      </c>
      <c r="E155" s="62"/>
      <c r="F155" s="62"/>
      <c r="K155" s="44">
        <f>MATCH(C155,P:P,0)</f>
        <v>456</v>
      </c>
      <c r="L155" s="44" t="s">
        <v>777</v>
      </c>
      <c r="M155" s="44">
        <f ca="1">INDIRECT(L155&amp;K155)</f>
        <v>0</v>
      </c>
      <c r="N155" s="44" t="str">
        <f ca="1">IF(M155=0,"",M155)</f>
        <v/>
      </c>
      <c r="P155" s="44">
        <f>DO!B156</f>
        <v>0</v>
      </c>
    </row>
    <row r="156" spans="2:16" x14ac:dyDescent="0.25">
      <c r="B156" s="62"/>
      <c r="C156" s="89"/>
      <c r="D156" s="102"/>
      <c r="E156" s="62"/>
      <c r="F156" s="62"/>
      <c r="P156" s="44" t="str">
        <f>DO!B157</f>
        <v>Outcome 9</v>
      </c>
    </row>
    <row r="157" spans="2:16" x14ac:dyDescent="0.25">
      <c r="B157" s="62"/>
      <c r="C157" s="100"/>
      <c r="D157" s="103"/>
      <c r="E157" s="62"/>
      <c r="F157" s="62"/>
      <c r="P157" s="44">
        <f>DO!B158</f>
        <v>0</v>
      </c>
    </row>
    <row r="158" spans="2:16" x14ac:dyDescent="0.25">
      <c r="B158" s="62"/>
      <c r="C158" s="100"/>
      <c r="D158" s="104"/>
      <c r="E158" s="62"/>
      <c r="F158" s="62"/>
      <c r="P158" s="44">
        <f>DO!B159</f>
        <v>0</v>
      </c>
    </row>
    <row r="159" spans="2:16" ht="15.75" thickBot="1" x14ac:dyDescent="0.3">
      <c r="B159" s="62"/>
      <c r="C159" s="100"/>
      <c r="D159" s="105"/>
      <c r="E159" s="62"/>
      <c r="F159" s="62"/>
      <c r="P159" s="44">
        <f>DO!B160</f>
        <v>0</v>
      </c>
    </row>
    <row r="160" spans="2:16" ht="15.75" thickBot="1" x14ac:dyDescent="0.3">
      <c r="B160" s="62"/>
      <c r="C160" s="100" t="s">
        <v>797</v>
      </c>
      <c r="D160" s="101" t="str">
        <f ca="1">IF(M160=0,"",M160)</f>
        <v/>
      </c>
      <c r="E160" s="62"/>
      <c r="F160" s="62"/>
      <c r="K160" s="44">
        <f>MATCH(C160,P:P,0)</f>
        <v>471</v>
      </c>
      <c r="L160" s="44" t="s">
        <v>777</v>
      </c>
      <c r="M160" s="44">
        <f ca="1">INDIRECT(L160&amp;K160)</f>
        <v>0</v>
      </c>
      <c r="N160" s="44" t="str">
        <f ca="1">IF(M160=0,"",M160)</f>
        <v/>
      </c>
      <c r="P160" s="44">
        <f>DO!B161</f>
        <v>0</v>
      </c>
    </row>
    <row r="161" spans="2:16" x14ac:dyDescent="0.25">
      <c r="B161" s="62"/>
      <c r="C161" s="89"/>
      <c r="D161" s="102"/>
      <c r="E161" s="62"/>
      <c r="F161" s="62"/>
      <c r="P161" s="44">
        <f>DO!B162</f>
        <v>0</v>
      </c>
    </row>
    <row r="162" spans="2:16" x14ac:dyDescent="0.25">
      <c r="B162" s="62"/>
      <c r="C162" s="100"/>
      <c r="D162" s="103"/>
      <c r="E162" s="62"/>
      <c r="F162" s="62"/>
      <c r="P162" s="44">
        <f>DO!B163</f>
        <v>0</v>
      </c>
    </row>
    <row r="163" spans="2:16" x14ac:dyDescent="0.25">
      <c r="B163" s="62"/>
      <c r="C163" s="100"/>
      <c r="D163" s="104"/>
      <c r="E163" s="62"/>
      <c r="F163" s="62"/>
      <c r="P163" s="44">
        <f>DO!B164</f>
        <v>0</v>
      </c>
    </row>
    <row r="164" spans="2:16" ht="15.75" thickBot="1" x14ac:dyDescent="0.3">
      <c r="B164" s="62"/>
      <c r="C164" s="100"/>
      <c r="D164" s="105"/>
      <c r="E164" s="62"/>
      <c r="F164" s="62"/>
      <c r="P164" s="44">
        <f>DO!B165</f>
        <v>0</v>
      </c>
    </row>
    <row r="165" spans="2:16" ht="15.75" thickBot="1" x14ac:dyDescent="0.3">
      <c r="B165" s="62"/>
      <c r="C165" s="100" t="s">
        <v>798</v>
      </c>
      <c r="D165" s="101" t="str">
        <f ca="1">IF(M165=0,"",M165)</f>
        <v/>
      </c>
      <c r="E165" s="62"/>
      <c r="F165" s="62"/>
      <c r="K165" s="44">
        <f>MATCH(C165,P:P,0)</f>
        <v>486</v>
      </c>
      <c r="L165" s="44" t="s">
        <v>777</v>
      </c>
      <c r="M165" s="44">
        <f ca="1">INDIRECT(L165&amp;K165)</f>
        <v>0</v>
      </c>
      <c r="N165" s="44" t="str">
        <f ca="1">IF(M165=0,"",M165)</f>
        <v/>
      </c>
      <c r="P165" s="44">
        <f>DO!B166</f>
        <v>0</v>
      </c>
    </row>
    <row r="166" spans="2:16" x14ac:dyDescent="0.25">
      <c r="B166" s="62"/>
      <c r="C166" s="100"/>
      <c r="D166" s="102"/>
      <c r="E166" s="62"/>
      <c r="F166" s="62"/>
      <c r="P166" s="44">
        <f>DO!B167</f>
        <v>0</v>
      </c>
    </row>
    <row r="167" spans="2:16" x14ac:dyDescent="0.25">
      <c r="B167" s="62"/>
      <c r="C167" s="100"/>
      <c r="D167" s="103"/>
      <c r="E167" s="62"/>
      <c r="F167" s="62"/>
      <c r="P167" s="44">
        <f>DO!B168</f>
        <v>0</v>
      </c>
    </row>
    <row r="168" spans="2:16" x14ac:dyDescent="0.25">
      <c r="B168" s="62"/>
      <c r="C168" s="100"/>
      <c r="D168" s="104"/>
      <c r="E168" s="62"/>
      <c r="F168" s="62"/>
      <c r="P168" s="44">
        <f>DO!B169</f>
        <v>0</v>
      </c>
    </row>
    <row r="169" spans="2:16" ht="15.75" thickBot="1" x14ac:dyDescent="0.3">
      <c r="B169" s="62"/>
      <c r="C169" s="100"/>
      <c r="D169" s="105"/>
      <c r="E169" s="62"/>
      <c r="F169" s="62"/>
      <c r="P169" s="44">
        <f>DO!B170</f>
        <v>0</v>
      </c>
    </row>
    <row r="170" spans="2:16" ht="15.75" thickBot="1" x14ac:dyDescent="0.3">
      <c r="B170" s="62"/>
      <c r="C170" s="100" t="s">
        <v>799</v>
      </c>
      <c r="D170" s="101" t="str">
        <f ca="1">IF(M170=0,"",M170)</f>
        <v/>
      </c>
      <c r="E170" s="62"/>
      <c r="F170" s="62"/>
      <c r="K170" s="44">
        <f>MATCH(C170,P:P,0)</f>
        <v>501</v>
      </c>
      <c r="L170" s="44" t="s">
        <v>777</v>
      </c>
      <c r="M170" s="44">
        <f ca="1">INDIRECT(L170&amp;K170)</f>
        <v>0</v>
      </c>
      <c r="N170" s="44" t="str">
        <f ca="1">IF(M170=0,"",M170)</f>
        <v/>
      </c>
      <c r="P170" s="44">
        <f>DO!B171</f>
        <v>0</v>
      </c>
    </row>
    <row r="171" spans="2:16" x14ac:dyDescent="0.25">
      <c r="B171" s="62"/>
      <c r="C171" s="89"/>
      <c r="D171" s="102"/>
      <c r="E171" s="62"/>
      <c r="F171" s="62"/>
      <c r="P171" s="44" t="str">
        <f>DO!B172</f>
        <v>Outcome 10</v>
      </c>
    </row>
    <row r="172" spans="2:16" x14ac:dyDescent="0.25">
      <c r="B172" s="62"/>
      <c r="C172" s="100"/>
      <c r="D172" s="103"/>
      <c r="E172" s="96"/>
      <c r="F172" s="62"/>
      <c r="P172" s="44">
        <f>DO!B173</f>
        <v>0</v>
      </c>
    </row>
    <row r="173" spans="2:16" x14ac:dyDescent="0.25">
      <c r="B173" s="62"/>
      <c r="C173" s="100"/>
      <c r="D173" s="104"/>
      <c r="E173" s="96"/>
      <c r="F173" s="62"/>
      <c r="P173" s="44">
        <f>DO!B174</f>
        <v>0</v>
      </c>
    </row>
    <row r="174" spans="2:16" ht="15.75" thickBot="1" x14ac:dyDescent="0.3">
      <c r="B174" s="62"/>
      <c r="C174" s="100"/>
      <c r="D174" s="105"/>
      <c r="E174" s="62"/>
      <c r="F174" s="62"/>
      <c r="P174" s="44">
        <f>DO!B175</f>
        <v>0</v>
      </c>
    </row>
    <row r="175" spans="2:16" ht="15.75" thickBot="1" x14ac:dyDescent="0.3">
      <c r="B175" s="62"/>
      <c r="C175" s="100" t="s">
        <v>800</v>
      </c>
      <c r="D175" s="101" t="str">
        <f ca="1">IF(M175=0,"",M175)</f>
        <v/>
      </c>
      <c r="E175" s="62"/>
      <c r="F175" s="62"/>
      <c r="K175" s="44">
        <f>MATCH(C175,P:P,0)</f>
        <v>516</v>
      </c>
      <c r="L175" s="44" t="s">
        <v>777</v>
      </c>
      <c r="M175" s="44">
        <f ca="1">INDIRECT(L175&amp;K175)</f>
        <v>0</v>
      </c>
      <c r="N175" s="44" t="str">
        <f ca="1">IF(M175=0,"",M175)</f>
        <v/>
      </c>
      <c r="P175" s="44">
        <f>DO!B176</f>
        <v>0</v>
      </c>
    </row>
    <row r="176" spans="2:16" x14ac:dyDescent="0.25">
      <c r="B176" s="62"/>
      <c r="C176" s="100"/>
      <c r="D176" s="102"/>
      <c r="E176" s="62"/>
      <c r="F176" s="62"/>
      <c r="P176" s="44">
        <f>DO!B177</f>
        <v>0</v>
      </c>
    </row>
    <row r="177" spans="2:16" x14ac:dyDescent="0.25">
      <c r="B177" s="62"/>
      <c r="C177" s="100"/>
      <c r="D177" s="103"/>
      <c r="E177" s="62"/>
      <c r="F177" s="62"/>
      <c r="P177" s="44">
        <f>DO!B178</f>
        <v>0</v>
      </c>
    </row>
    <row r="178" spans="2:16" x14ac:dyDescent="0.25">
      <c r="B178" s="62"/>
      <c r="C178" s="100"/>
      <c r="D178" s="104"/>
      <c r="E178" s="62"/>
      <c r="F178" s="62"/>
      <c r="P178" s="44">
        <f>DO!B179</f>
        <v>0</v>
      </c>
    </row>
    <row r="179" spans="2:16" ht="15.75" thickBot="1" x14ac:dyDescent="0.3">
      <c r="B179" s="62"/>
      <c r="C179" s="100"/>
      <c r="D179" s="105"/>
      <c r="E179" s="62"/>
      <c r="F179" s="62"/>
      <c r="P179" s="44">
        <f>DO!B180</f>
        <v>0</v>
      </c>
    </row>
    <row r="180" spans="2:16" ht="15.75" thickBot="1" x14ac:dyDescent="0.3">
      <c r="B180" s="62"/>
      <c r="C180" s="100" t="s">
        <v>801</v>
      </c>
      <c r="D180" s="101" t="str">
        <f ca="1">IF(M180=0,"",M180)</f>
        <v/>
      </c>
      <c r="E180" s="62"/>
      <c r="F180" s="62"/>
      <c r="K180" s="44">
        <f>MATCH(C180,P:P,0)</f>
        <v>531</v>
      </c>
      <c r="L180" s="44" t="s">
        <v>777</v>
      </c>
      <c r="M180" s="44">
        <f ca="1">INDIRECT(L180&amp;K180)</f>
        <v>0</v>
      </c>
      <c r="N180" s="44" t="str">
        <f ca="1">IF(M180=0,"",M180)</f>
        <v/>
      </c>
      <c r="P180" s="44">
        <f>DO!B181</f>
        <v>0</v>
      </c>
    </row>
    <row r="181" spans="2:16" x14ac:dyDescent="0.25">
      <c r="B181" s="62"/>
      <c r="C181" s="100"/>
      <c r="D181" s="102"/>
      <c r="E181" s="62"/>
      <c r="F181" s="62"/>
      <c r="P181" s="44">
        <f>DO!B182</f>
        <v>0</v>
      </c>
    </row>
    <row r="182" spans="2:16" x14ac:dyDescent="0.25">
      <c r="B182" s="62"/>
      <c r="C182" s="100"/>
      <c r="D182" s="103"/>
      <c r="E182" s="62"/>
      <c r="F182" s="62"/>
      <c r="P182" s="44">
        <f>DO!B183</f>
        <v>0</v>
      </c>
    </row>
    <row r="183" spans="2:16" x14ac:dyDescent="0.25">
      <c r="B183" s="62"/>
      <c r="C183" s="100"/>
      <c r="D183" s="104"/>
      <c r="E183" s="62"/>
      <c r="F183" s="62"/>
      <c r="P183" s="44">
        <f>DO!B184</f>
        <v>0</v>
      </c>
    </row>
    <row r="184" spans="2:16" ht="15.75" thickBot="1" x14ac:dyDescent="0.3">
      <c r="B184" s="62"/>
      <c r="C184" s="100"/>
      <c r="D184" s="105"/>
      <c r="E184" s="62"/>
      <c r="F184" s="62"/>
      <c r="P184" s="44">
        <f>DO!B185</f>
        <v>0</v>
      </c>
    </row>
    <row r="185" spans="2:16" ht="15.75" thickBot="1" x14ac:dyDescent="0.3">
      <c r="B185" s="62"/>
      <c r="C185" s="100" t="s">
        <v>802</v>
      </c>
      <c r="D185" s="101" t="str">
        <f ca="1">IF(M185=0,"",M185)</f>
        <v/>
      </c>
      <c r="E185" s="62"/>
      <c r="F185" s="62"/>
      <c r="K185" s="44">
        <f>MATCH(C185,P:P,0)</f>
        <v>546</v>
      </c>
      <c r="L185" s="44" t="s">
        <v>777</v>
      </c>
      <c r="M185" s="44">
        <f ca="1">INDIRECT(L185&amp;K185)</f>
        <v>0</v>
      </c>
      <c r="N185" s="44" t="str">
        <f ca="1">IF(M185=0,"",M185)</f>
        <v/>
      </c>
      <c r="P185" s="44">
        <f>DO!B186</f>
        <v>0</v>
      </c>
    </row>
    <row r="186" spans="2:16" x14ac:dyDescent="0.25">
      <c r="B186" s="62"/>
      <c r="C186" s="100"/>
      <c r="D186" s="102"/>
      <c r="E186" s="62"/>
      <c r="F186" s="62"/>
      <c r="P186" s="44" t="str">
        <f>DO!B187</f>
        <v>Outcome 11</v>
      </c>
    </row>
    <row r="187" spans="2:16" x14ac:dyDescent="0.25">
      <c r="B187" s="62"/>
      <c r="C187" s="100"/>
      <c r="D187" s="103"/>
      <c r="E187" s="62"/>
      <c r="F187" s="62"/>
      <c r="P187" s="44">
        <f>DO!B188</f>
        <v>0</v>
      </c>
    </row>
    <row r="188" spans="2:16" x14ac:dyDescent="0.25">
      <c r="B188" s="62"/>
      <c r="C188" s="100"/>
      <c r="D188" s="104"/>
      <c r="E188" s="62"/>
      <c r="F188" s="62"/>
      <c r="P188" s="44">
        <f>DO!B189</f>
        <v>0</v>
      </c>
    </row>
    <row r="189" spans="2:16" ht="15.75" thickBot="1" x14ac:dyDescent="0.3">
      <c r="B189" s="62"/>
      <c r="C189" s="100"/>
      <c r="D189" s="105"/>
      <c r="E189" s="62"/>
      <c r="F189" s="62"/>
      <c r="P189" s="44">
        <f>DO!B190</f>
        <v>0</v>
      </c>
    </row>
    <row r="190" spans="2:16" ht="15.75" thickBot="1" x14ac:dyDescent="0.3">
      <c r="B190" s="62"/>
      <c r="C190" s="100" t="s">
        <v>803</v>
      </c>
      <c r="D190" s="101" t="str">
        <f ca="1">IF(M190=0,"",M190)</f>
        <v/>
      </c>
      <c r="E190" s="62"/>
      <c r="F190" s="62"/>
      <c r="K190" s="44">
        <f>MATCH(C190,P:P,0)</f>
        <v>561</v>
      </c>
      <c r="L190" s="44" t="s">
        <v>777</v>
      </c>
      <c r="M190" s="44">
        <f ca="1">INDIRECT(L190&amp;K190)</f>
        <v>0</v>
      </c>
      <c r="N190" s="44" t="str">
        <f ca="1">IF(M190=0,"",M190)</f>
        <v/>
      </c>
      <c r="P190" s="44">
        <f>DO!B191</f>
        <v>0</v>
      </c>
    </row>
    <row r="191" spans="2:16" x14ac:dyDescent="0.25">
      <c r="B191" s="62"/>
      <c r="C191" s="89"/>
      <c r="D191" s="102"/>
      <c r="E191" s="62"/>
      <c r="F191" s="62"/>
      <c r="P191" s="44">
        <f>DO!B192</f>
        <v>0</v>
      </c>
    </row>
    <row r="192" spans="2:16" x14ac:dyDescent="0.25">
      <c r="B192" s="62"/>
      <c r="C192" s="100"/>
      <c r="D192" s="103"/>
      <c r="E192" s="62"/>
      <c r="F192" s="62"/>
      <c r="P192" s="44">
        <f>DO!B193</f>
        <v>0</v>
      </c>
    </row>
    <row r="193" spans="2:16" x14ac:dyDescent="0.25">
      <c r="B193" s="62"/>
      <c r="C193" s="100"/>
      <c r="D193" s="104"/>
      <c r="E193" s="62"/>
      <c r="F193" s="62"/>
      <c r="P193" s="44">
        <f>DO!B194</f>
        <v>0</v>
      </c>
    </row>
    <row r="194" spans="2:16" ht="15.75" thickBot="1" x14ac:dyDescent="0.3">
      <c r="B194" s="62"/>
      <c r="C194" s="100"/>
      <c r="D194" s="105"/>
      <c r="E194" s="62"/>
      <c r="F194" s="62"/>
      <c r="P194" s="44">
        <f>DO!B195</f>
        <v>0</v>
      </c>
    </row>
    <row r="195" spans="2:16" ht="15.75" thickBot="1" x14ac:dyDescent="0.3">
      <c r="B195" s="62"/>
      <c r="C195" s="100" t="s">
        <v>804</v>
      </c>
      <c r="D195" s="101" t="str">
        <f ca="1">IF(M195=0,"",M195)</f>
        <v/>
      </c>
      <c r="E195" s="62"/>
      <c r="F195" s="62"/>
      <c r="K195" s="44">
        <f>MATCH(C195,P:P,0)</f>
        <v>576</v>
      </c>
      <c r="L195" s="44" t="s">
        <v>777</v>
      </c>
      <c r="M195" s="44">
        <f ca="1">INDIRECT(L195&amp;K195)</f>
        <v>0</v>
      </c>
      <c r="N195" s="44" t="str">
        <f ca="1">IF(M195=0,"",M195)</f>
        <v/>
      </c>
      <c r="P195" s="44">
        <f>DO!B196</f>
        <v>0</v>
      </c>
    </row>
    <row r="196" spans="2:16" x14ac:dyDescent="0.25">
      <c r="B196" s="62"/>
      <c r="C196" s="89"/>
      <c r="D196" s="102"/>
      <c r="E196" s="62"/>
      <c r="F196" s="62"/>
      <c r="P196" s="44">
        <f>DO!B197</f>
        <v>0</v>
      </c>
    </row>
    <row r="197" spans="2:16" x14ac:dyDescent="0.25">
      <c r="B197" s="62"/>
      <c r="C197" s="100"/>
      <c r="D197" s="103"/>
      <c r="E197" s="62"/>
      <c r="F197" s="62"/>
      <c r="P197" s="44">
        <f>DO!B198</f>
        <v>0</v>
      </c>
    </row>
    <row r="198" spans="2:16" x14ac:dyDescent="0.25">
      <c r="B198" s="62"/>
      <c r="C198" s="100"/>
      <c r="D198" s="104"/>
      <c r="E198" s="62"/>
      <c r="F198" s="62"/>
      <c r="P198" s="44">
        <f>DO!B199</f>
        <v>0</v>
      </c>
    </row>
    <row r="199" spans="2:16" ht="15.75" thickBot="1" x14ac:dyDescent="0.3">
      <c r="B199" s="62"/>
      <c r="C199" s="100"/>
      <c r="D199" s="105"/>
      <c r="E199" s="62"/>
      <c r="F199" s="62"/>
      <c r="P199" s="44">
        <f>DO!B200</f>
        <v>0</v>
      </c>
    </row>
    <row r="200" spans="2:16" ht="15.75" thickBot="1" x14ac:dyDescent="0.3">
      <c r="B200" s="62"/>
      <c r="C200" s="100" t="s">
        <v>805</v>
      </c>
      <c r="D200" s="101" t="str">
        <f ca="1">IF(M200=0,"",M200)</f>
        <v/>
      </c>
      <c r="E200" s="62"/>
      <c r="F200" s="62"/>
      <c r="K200" s="44">
        <f>MATCH(C200,P:P,0)</f>
        <v>591</v>
      </c>
      <c r="L200" s="44" t="s">
        <v>777</v>
      </c>
      <c r="M200" s="44">
        <f ca="1">INDIRECT(L200&amp;K200)</f>
        <v>0</v>
      </c>
      <c r="N200" s="44" t="str">
        <f ca="1">IF(M200=0,"",M200)</f>
        <v/>
      </c>
      <c r="P200" s="44">
        <f>DO!B201</f>
        <v>0</v>
      </c>
    </row>
    <row r="201" spans="2:16" x14ac:dyDescent="0.25">
      <c r="B201" s="62"/>
      <c r="C201" s="89"/>
      <c r="D201" s="102"/>
      <c r="E201" s="62"/>
      <c r="F201" s="62"/>
      <c r="P201" s="44" t="str">
        <f>DO!B202</f>
        <v>Outcome 12</v>
      </c>
    </row>
    <row r="202" spans="2:16" x14ac:dyDescent="0.25">
      <c r="B202" s="62"/>
      <c r="C202" s="100"/>
      <c r="D202" s="103"/>
      <c r="E202" s="62"/>
      <c r="F202" s="62"/>
      <c r="P202" s="44">
        <f>DO!B203</f>
        <v>0</v>
      </c>
    </row>
    <row r="203" spans="2:16" x14ac:dyDescent="0.25">
      <c r="B203" s="62"/>
      <c r="C203" s="100"/>
      <c r="D203" s="104"/>
      <c r="E203" s="62"/>
      <c r="F203" s="62"/>
      <c r="P203" s="44">
        <f>DO!B204</f>
        <v>0</v>
      </c>
    </row>
    <row r="204" spans="2:16" ht="15.75" thickBot="1" x14ac:dyDescent="0.3">
      <c r="B204" s="62"/>
      <c r="C204" s="100"/>
      <c r="D204" s="105"/>
      <c r="E204" s="62"/>
      <c r="F204" s="62"/>
      <c r="P204" s="44">
        <f>DO!B205</f>
        <v>0</v>
      </c>
    </row>
    <row r="205" spans="2:16" ht="15.75" thickBot="1" x14ac:dyDescent="0.3">
      <c r="B205" s="62"/>
      <c r="C205" s="100" t="s">
        <v>806</v>
      </c>
      <c r="D205" s="101" t="str">
        <f ca="1">IF(M205=0,"",M205)</f>
        <v/>
      </c>
      <c r="E205" s="62"/>
      <c r="F205" s="62"/>
      <c r="K205" s="44">
        <f>MATCH(C205,P:P,0)</f>
        <v>606</v>
      </c>
      <c r="L205" s="44" t="s">
        <v>777</v>
      </c>
      <c r="M205" s="44">
        <f ca="1">INDIRECT(L205&amp;K205)</f>
        <v>0</v>
      </c>
      <c r="N205" s="44" t="str">
        <f ca="1">IF(M205=0,"",M205)</f>
        <v/>
      </c>
      <c r="P205" s="44">
        <f>DO!B206</f>
        <v>0</v>
      </c>
    </row>
    <row r="206" spans="2:16" x14ac:dyDescent="0.25">
      <c r="B206" s="62"/>
      <c r="C206" s="89"/>
      <c r="D206" s="102"/>
      <c r="E206" s="62"/>
      <c r="F206" s="62"/>
      <c r="P206" s="44">
        <f>DO!B207</f>
        <v>0</v>
      </c>
    </row>
    <row r="207" spans="2:16" x14ac:dyDescent="0.25">
      <c r="B207" s="62"/>
      <c r="C207" s="100"/>
      <c r="D207" s="103"/>
      <c r="E207" s="62"/>
      <c r="F207" s="62"/>
      <c r="P207" s="44">
        <f>DO!B208</f>
        <v>0</v>
      </c>
    </row>
    <row r="208" spans="2:16" x14ac:dyDescent="0.25">
      <c r="B208" s="62"/>
      <c r="C208" s="100"/>
      <c r="D208" s="104"/>
      <c r="E208" s="62"/>
      <c r="F208" s="62"/>
      <c r="P208" s="44">
        <f>DO!B209</f>
        <v>0</v>
      </c>
    </row>
    <row r="209" spans="2:16" ht="15.75" thickBot="1" x14ac:dyDescent="0.3">
      <c r="B209" s="62"/>
      <c r="C209" s="100"/>
      <c r="D209" s="105"/>
      <c r="E209" s="62"/>
      <c r="F209" s="62"/>
      <c r="P209" s="44">
        <f>DO!B210</f>
        <v>0</v>
      </c>
    </row>
    <row r="210" spans="2:16" ht="15.75" thickBot="1" x14ac:dyDescent="0.3">
      <c r="B210" s="62"/>
      <c r="C210" s="100" t="s">
        <v>807</v>
      </c>
      <c r="D210" s="101" t="str">
        <f ca="1">IF(M210=0,"",M210)</f>
        <v/>
      </c>
      <c r="E210" s="62"/>
      <c r="F210" s="62"/>
      <c r="K210" s="44">
        <f>MATCH(C210,P:P,0)</f>
        <v>621</v>
      </c>
      <c r="L210" s="44" t="s">
        <v>777</v>
      </c>
      <c r="M210" s="44">
        <f ca="1">INDIRECT(L210&amp;K210)</f>
        <v>0</v>
      </c>
      <c r="N210" s="44" t="str">
        <f ca="1">IF(M210=0,"",M210)</f>
        <v/>
      </c>
      <c r="P210" s="44">
        <f>DO!B211</f>
        <v>0</v>
      </c>
    </row>
    <row r="211" spans="2:16" x14ac:dyDescent="0.25">
      <c r="B211" s="62"/>
      <c r="C211" s="62"/>
      <c r="D211" s="102"/>
      <c r="E211" s="62"/>
      <c r="F211" s="62"/>
      <c r="P211" s="44">
        <f>DO!B212</f>
        <v>0</v>
      </c>
    </row>
    <row r="212" spans="2:16" x14ac:dyDescent="0.25">
      <c r="B212" s="62"/>
      <c r="C212" s="106"/>
      <c r="D212" s="103"/>
      <c r="E212" s="62"/>
      <c r="F212" s="62"/>
      <c r="P212" s="44">
        <f>DO!B213</f>
        <v>0</v>
      </c>
    </row>
    <row r="213" spans="2:16" x14ac:dyDescent="0.25">
      <c r="B213" s="62"/>
      <c r="C213" s="106"/>
      <c r="D213" s="104"/>
      <c r="E213" s="62"/>
      <c r="F213" s="62"/>
      <c r="P213" s="44">
        <f>DO!B214</f>
        <v>0</v>
      </c>
    </row>
    <row r="214" spans="2:16" ht="15.75" thickBot="1" x14ac:dyDescent="0.3">
      <c r="B214" s="62"/>
      <c r="C214" s="106"/>
      <c r="D214" s="105"/>
      <c r="E214" s="62"/>
      <c r="F214" s="62"/>
      <c r="P214" s="44">
        <f>DO!B215</f>
        <v>0</v>
      </c>
    </row>
    <row r="215" spans="2:16" x14ac:dyDescent="0.25">
      <c r="B215" s="62"/>
      <c r="C215" s="62"/>
      <c r="D215" s="62"/>
      <c r="E215" s="62"/>
      <c r="F215" s="62"/>
      <c r="P215" s="44">
        <f>DO!B216</f>
        <v>0</v>
      </c>
    </row>
    <row r="216" spans="2:16" x14ac:dyDescent="0.25">
      <c r="B216" s="62"/>
      <c r="C216" s="62"/>
      <c r="D216" s="62"/>
      <c r="E216" s="62"/>
      <c r="F216" s="62"/>
      <c r="P216" s="44" t="str">
        <f>DO!B217</f>
        <v>Outcome 13</v>
      </c>
    </row>
    <row r="217" spans="2:16" x14ac:dyDescent="0.25">
      <c r="P217" s="44">
        <f>DO!B218</f>
        <v>0</v>
      </c>
    </row>
    <row r="218" spans="2:16" x14ac:dyDescent="0.25">
      <c r="P218" s="44">
        <f>DO!B219</f>
        <v>0</v>
      </c>
    </row>
    <row r="219" spans="2:16" x14ac:dyDescent="0.25">
      <c r="P219" s="44">
        <f>DO!B220</f>
        <v>0</v>
      </c>
    </row>
    <row r="220" spans="2:16" x14ac:dyDescent="0.25">
      <c r="P220" s="44">
        <f>DO!B221</f>
        <v>0</v>
      </c>
    </row>
    <row r="221" spans="2:16" x14ac:dyDescent="0.25">
      <c r="P221" s="44">
        <f>DO!B222</f>
        <v>0</v>
      </c>
    </row>
    <row r="222" spans="2:16" x14ac:dyDescent="0.25">
      <c r="P222" s="44">
        <f>DO!B223</f>
        <v>0</v>
      </c>
    </row>
    <row r="223" spans="2:16" x14ac:dyDescent="0.25">
      <c r="P223" s="44">
        <f>DO!B224</f>
        <v>0</v>
      </c>
    </row>
    <row r="224" spans="2:16" x14ac:dyDescent="0.25">
      <c r="P224" s="44">
        <f>DO!B225</f>
        <v>0</v>
      </c>
    </row>
    <row r="225" spans="16:16" x14ac:dyDescent="0.25">
      <c r="P225" s="44">
        <f>DO!B226</f>
        <v>0</v>
      </c>
    </row>
    <row r="226" spans="16:16" x14ac:dyDescent="0.25">
      <c r="P226" s="44">
        <f>DO!B227</f>
        <v>0</v>
      </c>
    </row>
    <row r="227" spans="16:16" x14ac:dyDescent="0.25">
      <c r="P227" s="44">
        <f>DO!B228</f>
        <v>0</v>
      </c>
    </row>
    <row r="228" spans="16:16" x14ac:dyDescent="0.25">
      <c r="P228" s="44">
        <f>DO!B229</f>
        <v>0</v>
      </c>
    </row>
    <row r="229" spans="16:16" x14ac:dyDescent="0.25">
      <c r="P229" s="44">
        <f>DO!B230</f>
        <v>0</v>
      </c>
    </row>
    <row r="230" spans="16:16" x14ac:dyDescent="0.25">
      <c r="P230" s="44">
        <f>DO!B231</f>
        <v>0</v>
      </c>
    </row>
    <row r="231" spans="16:16" x14ac:dyDescent="0.25">
      <c r="P231" s="44" t="str">
        <f>DO!B232</f>
        <v>Outcome 14</v>
      </c>
    </row>
    <row r="232" spans="16:16" x14ac:dyDescent="0.25">
      <c r="P232" s="44">
        <f>DO!B233</f>
        <v>0</v>
      </c>
    </row>
    <row r="233" spans="16:16" x14ac:dyDescent="0.25">
      <c r="P233" s="44">
        <f>DO!B234</f>
        <v>0</v>
      </c>
    </row>
    <row r="234" spans="16:16" x14ac:dyDescent="0.25">
      <c r="P234" s="44">
        <f>DO!B235</f>
        <v>0</v>
      </c>
    </row>
    <row r="235" spans="16:16" x14ac:dyDescent="0.25">
      <c r="P235" s="44">
        <f>DO!B236</f>
        <v>0</v>
      </c>
    </row>
    <row r="236" spans="16:16" x14ac:dyDescent="0.25">
      <c r="P236" s="44">
        <f>DO!B237</f>
        <v>0</v>
      </c>
    </row>
    <row r="237" spans="16:16" x14ac:dyDescent="0.25">
      <c r="P237" s="44">
        <f>DO!B238</f>
        <v>0</v>
      </c>
    </row>
    <row r="238" spans="16:16" x14ac:dyDescent="0.25">
      <c r="P238" s="44">
        <f>DO!B239</f>
        <v>0</v>
      </c>
    </row>
    <row r="239" spans="16:16" x14ac:dyDescent="0.25">
      <c r="P239" s="44">
        <f>DO!B240</f>
        <v>0</v>
      </c>
    </row>
    <row r="240" spans="16:16" x14ac:dyDescent="0.25">
      <c r="P240" s="44">
        <f>DO!B241</f>
        <v>0</v>
      </c>
    </row>
    <row r="241" spans="16:16" x14ac:dyDescent="0.25">
      <c r="P241" s="44">
        <f>DO!B242</f>
        <v>0</v>
      </c>
    </row>
    <row r="242" spans="16:16" x14ac:dyDescent="0.25">
      <c r="P242" s="44">
        <f>DO!B243</f>
        <v>0</v>
      </c>
    </row>
    <row r="243" spans="16:16" x14ac:dyDescent="0.25">
      <c r="P243" s="44">
        <f>DO!B244</f>
        <v>0</v>
      </c>
    </row>
    <row r="244" spans="16:16" x14ac:dyDescent="0.25">
      <c r="P244" s="44">
        <f>DO!B245</f>
        <v>0</v>
      </c>
    </row>
    <row r="245" spans="16:16" x14ac:dyDescent="0.25">
      <c r="P245" s="44">
        <f>DO!B246</f>
        <v>0</v>
      </c>
    </row>
    <row r="246" spans="16:16" x14ac:dyDescent="0.25">
      <c r="P246" s="44" t="str">
        <f>DO!B247</f>
        <v>Outcome 15</v>
      </c>
    </row>
    <row r="247" spans="16:16" x14ac:dyDescent="0.25">
      <c r="P247" s="44">
        <f>DO!B248</f>
        <v>0</v>
      </c>
    </row>
    <row r="248" spans="16:16" x14ac:dyDescent="0.25">
      <c r="P248" s="44">
        <f>DO!B249</f>
        <v>0</v>
      </c>
    </row>
    <row r="249" spans="16:16" x14ac:dyDescent="0.25">
      <c r="P249" s="44">
        <f>DO!B250</f>
        <v>0</v>
      </c>
    </row>
    <row r="250" spans="16:16" x14ac:dyDescent="0.25">
      <c r="P250" s="44">
        <f>DO!B251</f>
        <v>0</v>
      </c>
    </row>
    <row r="251" spans="16:16" x14ac:dyDescent="0.25">
      <c r="P251" s="44">
        <f>DO!B252</f>
        <v>0</v>
      </c>
    </row>
    <row r="252" spans="16:16" x14ac:dyDescent="0.25">
      <c r="P252" s="44">
        <f>DO!B253</f>
        <v>0</v>
      </c>
    </row>
    <row r="253" spans="16:16" x14ac:dyDescent="0.25">
      <c r="P253" s="44">
        <f>DO!B254</f>
        <v>0</v>
      </c>
    </row>
    <row r="254" spans="16:16" x14ac:dyDescent="0.25">
      <c r="P254" s="44">
        <f>DO!B255</f>
        <v>0</v>
      </c>
    </row>
    <row r="255" spans="16:16" x14ac:dyDescent="0.25">
      <c r="P255" s="44">
        <f>DO!B256</f>
        <v>0</v>
      </c>
    </row>
    <row r="256" spans="16:16" x14ac:dyDescent="0.25">
      <c r="P256" s="44">
        <f>DO!B257</f>
        <v>0</v>
      </c>
    </row>
    <row r="257" spans="16:16" x14ac:dyDescent="0.25">
      <c r="P257" s="44">
        <f>DO!B258</f>
        <v>0</v>
      </c>
    </row>
    <row r="258" spans="16:16" x14ac:dyDescent="0.25">
      <c r="P258" s="44">
        <f>DO!B259</f>
        <v>0</v>
      </c>
    </row>
    <row r="259" spans="16:16" x14ac:dyDescent="0.25">
      <c r="P259" s="44">
        <f>DO!B260</f>
        <v>0</v>
      </c>
    </row>
    <row r="260" spans="16:16" x14ac:dyDescent="0.25">
      <c r="P260" s="44">
        <f>DO!B261</f>
        <v>0</v>
      </c>
    </row>
    <row r="261" spans="16:16" x14ac:dyDescent="0.25">
      <c r="P261" s="44" t="str">
        <f>DO!B262</f>
        <v>Outcome 16</v>
      </c>
    </row>
    <row r="262" spans="16:16" x14ac:dyDescent="0.25">
      <c r="P262" s="44">
        <f>DO!B263</f>
        <v>0</v>
      </c>
    </row>
    <row r="263" spans="16:16" x14ac:dyDescent="0.25">
      <c r="P263" s="44">
        <f>DO!B264</f>
        <v>0</v>
      </c>
    </row>
    <row r="264" spans="16:16" x14ac:dyDescent="0.25">
      <c r="P264" s="44">
        <f>DO!B265</f>
        <v>0</v>
      </c>
    </row>
    <row r="265" spans="16:16" x14ac:dyDescent="0.25">
      <c r="P265" s="44">
        <f>DO!B266</f>
        <v>0</v>
      </c>
    </row>
    <row r="266" spans="16:16" x14ac:dyDescent="0.25">
      <c r="P266" s="44">
        <f>DO!B267</f>
        <v>0</v>
      </c>
    </row>
    <row r="267" spans="16:16" x14ac:dyDescent="0.25">
      <c r="P267" s="44">
        <f>DO!B268</f>
        <v>0</v>
      </c>
    </row>
    <row r="268" spans="16:16" x14ac:dyDescent="0.25">
      <c r="P268" s="44">
        <f>DO!B269</f>
        <v>0</v>
      </c>
    </row>
    <row r="269" spans="16:16" x14ac:dyDescent="0.25">
      <c r="P269" s="44">
        <f>DO!B270</f>
        <v>0</v>
      </c>
    </row>
    <row r="270" spans="16:16" x14ac:dyDescent="0.25">
      <c r="P270" s="44">
        <f>DO!B271</f>
        <v>0</v>
      </c>
    </row>
    <row r="271" spans="16:16" x14ac:dyDescent="0.25">
      <c r="P271" s="44">
        <f>DO!B272</f>
        <v>0</v>
      </c>
    </row>
    <row r="272" spans="16:16" x14ac:dyDescent="0.25">
      <c r="P272" s="44">
        <f>DO!B273</f>
        <v>0</v>
      </c>
    </row>
    <row r="273" spans="16:16" x14ac:dyDescent="0.25">
      <c r="P273" s="44">
        <f>DO!B274</f>
        <v>0</v>
      </c>
    </row>
    <row r="274" spans="16:16" x14ac:dyDescent="0.25">
      <c r="P274" s="44">
        <f>DO!B275</f>
        <v>0</v>
      </c>
    </row>
    <row r="275" spans="16:16" x14ac:dyDescent="0.25">
      <c r="P275" s="44">
        <f>DO!B276</f>
        <v>0</v>
      </c>
    </row>
    <row r="276" spans="16:16" x14ac:dyDescent="0.25">
      <c r="P276" s="44" t="str">
        <f>DO!B277</f>
        <v>Outcome 17</v>
      </c>
    </row>
    <row r="277" spans="16:16" x14ac:dyDescent="0.25">
      <c r="P277" s="44">
        <f>DO!B278</f>
        <v>0</v>
      </c>
    </row>
    <row r="278" spans="16:16" x14ac:dyDescent="0.25">
      <c r="P278" s="44">
        <f>DO!B279</f>
        <v>0</v>
      </c>
    </row>
    <row r="279" spans="16:16" x14ac:dyDescent="0.25">
      <c r="P279" s="44">
        <f>DO!B280</f>
        <v>0</v>
      </c>
    </row>
    <row r="280" spans="16:16" x14ac:dyDescent="0.25">
      <c r="P280" s="44">
        <f>DO!B281</f>
        <v>0</v>
      </c>
    </row>
    <row r="281" spans="16:16" x14ac:dyDescent="0.25">
      <c r="P281" s="44">
        <f>DO!B282</f>
        <v>0</v>
      </c>
    </row>
    <row r="282" spans="16:16" x14ac:dyDescent="0.25">
      <c r="P282" s="44">
        <f>DO!B283</f>
        <v>0</v>
      </c>
    </row>
    <row r="283" spans="16:16" x14ac:dyDescent="0.25">
      <c r="P283" s="44">
        <f>DO!B284</f>
        <v>0</v>
      </c>
    </row>
    <row r="284" spans="16:16" x14ac:dyDescent="0.25">
      <c r="P284" s="44">
        <f>DO!B285</f>
        <v>0</v>
      </c>
    </row>
    <row r="285" spans="16:16" x14ac:dyDescent="0.25">
      <c r="P285" s="44">
        <f>DO!B286</f>
        <v>0</v>
      </c>
    </row>
    <row r="286" spans="16:16" x14ac:dyDescent="0.25">
      <c r="P286" s="44">
        <f>DO!B287</f>
        <v>0</v>
      </c>
    </row>
    <row r="287" spans="16:16" x14ac:dyDescent="0.25">
      <c r="P287" s="44">
        <f>DO!B288</f>
        <v>0</v>
      </c>
    </row>
    <row r="288" spans="16:16" x14ac:dyDescent="0.25">
      <c r="P288" s="44">
        <f>DO!B289</f>
        <v>0</v>
      </c>
    </row>
    <row r="289" spans="16:16" x14ac:dyDescent="0.25">
      <c r="P289" s="44">
        <f>DO!B290</f>
        <v>0</v>
      </c>
    </row>
    <row r="290" spans="16:16" x14ac:dyDescent="0.25">
      <c r="P290" s="44">
        <f>DO!B291</f>
        <v>0</v>
      </c>
    </row>
    <row r="291" spans="16:16" x14ac:dyDescent="0.25">
      <c r="P291" s="44" t="str">
        <f>DO!B292</f>
        <v>Outcome 18</v>
      </c>
    </row>
    <row r="292" spans="16:16" x14ac:dyDescent="0.25">
      <c r="P292" s="44">
        <f>DO!B293</f>
        <v>0</v>
      </c>
    </row>
    <row r="293" spans="16:16" x14ac:dyDescent="0.25">
      <c r="P293" s="44">
        <f>DO!B294</f>
        <v>0</v>
      </c>
    </row>
    <row r="294" spans="16:16" x14ac:dyDescent="0.25">
      <c r="P294" s="44">
        <f>DO!B295</f>
        <v>0</v>
      </c>
    </row>
    <row r="295" spans="16:16" x14ac:dyDescent="0.25">
      <c r="P295" s="44">
        <f>DO!B296</f>
        <v>0</v>
      </c>
    </row>
    <row r="296" spans="16:16" x14ac:dyDescent="0.25">
      <c r="P296" s="44">
        <f>DO!B297</f>
        <v>0</v>
      </c>
    </row>
    <row r="297" spans="16:16" x14ac:dyDescent="0.25">
      <c r="P297" s="44">
        <f>DO!B298</f>
        <v>0</v>
      </c>
    </row>
    <row r="298" spans="16:16" x14ac:dyDescent="0.25">
      <c r="P298" s="44">
        <f>DO!B299</f>
        <v>0</v>
      </c>
    </row>
    <row r="299" spans="16:16" x14ac:dyDescent="0.25">
      <c r="P299" s="44">
        <f>DO!B300</f>
        <v>0</v>
      </c>
    </row>
    <row r="300" spans="16:16" x14ac:dyDescent="0.25">
      <c r="P300" s="44">
        <f>DO!B301</f>
        <v>0</v>
      </c>
    </row>
    <row r="301" spans="16:16" x14ac:dyDescent="0.25">
      <c r="P301" s="44">
        <f>DO!B302</f>
        <v>0</v>
      </c>
    </row>
    <row r="302" spans="16:16" x14ac:dyDescent="0.25">
      <c r="P302" s="44">
        <f>DO!B303</f>
        <v>0</v>
      </c>
    </row>
    <row r="303" spans="16:16" x14ac:dyDescent="0.25">
      <c r="P303" s="44">
        <f>DO!B304</f>
        <v>0</v>
      </c>
    </row>
    <row r="304" spans="16:16" x14ac:dyDescent="0.25">
      <c r="P304" s="44">
        <f>DO!B305</f>
        <v>0</v>
      </c>
    </row>
    <row r="305" spans="16:16" x14ac:dyDescent="0.25">
      <c r="P305" s="44">
        <f>DO!B306</f>
        <v>0</v>
      </c>
    </row>
    <row r="306" spans="16:16" x14ac:dyDescent="0.25">
      <c r="P306" s="44" t="str">
        <f>DO!B307</f>
        <v>Outcome 19</v>
      </c>
    </row>
    <row r="307" spans="16:16" x14ac:dyDescent="0.25">
      <c r="P307" s="44">
        <f>DO!B308</f>
        <v>0</v>
      </c>
    </row>
    <row r="308" spans="16:16" x14ac:dyDescent="0.25">
      <c r="P308" s="44">
        <f>DO!B309</f>
        <v>0</v>
      </c>
    </row>
    <row r="309" spans="16:16" x14ac:dyDescent="0.25">
      <c r="P309" s="44">
        <f>DO!B310</f>
        <v>0</v>
      </c>
    </row>
    <row r="310" spans="16:16" x14ac:dyDescent="0.25">
      <c r="P310" s="44">
        <f>DO!B311</f>
        <v>0</v>
      </c>
    </row>
    <row r="311" spans="16:16" x14ac:dyDescent="0.25">
      <c r="P311" s="44">
        <f>DO!B312</f>
        <v>0</v>
      </c>
    </row>
    <row r="312" spans="16:16" x14ac:dyDescent="0.25">
      <c r="P312" s="44">
        <f>DO!B313</f>
        <v>0</v>
      </c>
    </row>
    <row r="313" spans="16:16" x14ac:dyDescent="0.25">
      <c r="P313" s="44">
        <f>DO!B314</f>
        <v>0</v>
      </c>
    </row>
    <row r="314" spans="16:16" x14ac:dyDescent="0.25">
      <c r="P314" s="44">
        <f>DO!B315</f>
        <v>0</v>
      </c>
    </row>
    <row r="315" spans="16:16" x14ac:dyDescent="0.25">
      <c r="P315" s="44">
        <f>DO!B316</f>
        <v>0</v>
      </c>
    </row>
    <row r="316" spans="16:16" x14ac:dyDescent="0.25">
      <c r="P316" s="44">
        <f>DO!B317</f>
        <v>0</v>
      </c>
    </row>
    <row r="317" spans="16:16" x14ac:dyDescent="0.25">
      <c r="P317" s="44">
        <f>DO!B318</f>
        <v>0</v>
      </c>
    </row>
    <row r="318" spans="16:16" x14ac:dyDescent="0.25">
      <c r="P318" s="44">
        <f>DO!B319</f>
        <v>0</v>
      </c>
    </row>
    <row r="319" spans="16:16" x14ac:dyDescent="0.25">
      <c r="P319" s="44">
        <f>DO!B320</f>
        <v>0</v>
      </c>
    </row>
    <row r="320" spans="16:16" x14ac:dyDescent="0.25">
      <c r="P320" s="44">
        <f>DO!B321</f>
        <v>0</v>
      </c>
    </row>
    <row r="321" spans="16:16" x14ac:dyDescent="0.25">
      <c r="P321" s="44" t="str">
        <f>DO!B322</f>
        <v>Outcome 20</v>
      </c>
    </row>
    <row r="322" spans="16:16" x14ac:dyDescent="0.25">
      <c r="P322" s="44">
        <f>DO!B323</f>
        <v>0</v>
      </c>
    </row>
    <row r="323" spans="16:16" x14ac:dyDescent="0.25">
      <c r="P323" s="44">
        <f>DO!B324</f>
        <v>0</v>
      </c>
    </row>
    <row r="324" spans="16:16" x14ac:dyDescent="0.25">
      <c r="P324" s="44">
        <f>DO!B325</f>
        <v>0</v>
      </c>
    </row>
    <row r="325" spans="16:16" x14ac:dyDescent="0.25">
      <c r="P325" s="44">
        <f>DO!B326</f>
        <v>0</v>
      </c>
    </row>
    <row r="326" spans="16:16" x14ac:dyDescent="0.25">
      <c r="P326" s="44">
        <f>DO!B327</f>
        <v>0</v>
      </c>
    </row>
    <row r="327" spans="16:16" x14ac:dyDescent="0.25">
      <c r="P327" s="44">
        <f>DO!B328</f>
        <v>0</v>
      </c>
    </row>
    <row r="328" spans="16:16" x14ac:dyDescent="0.25">
      <c r="P328" s="44">
        <f>DO!B329</f>
        <v>0</v>
      </c>
    </row>
    <row r="329" spans="16:16" x14ac:dyDescent="0.25">
      <c r="P329" s="44">
        <f>DO!B330</f>
        <v>0</v>
      </c>
    </row>
    <row r="330" spans="16:16" x14ac:dyDescent="0.25">
      <c r="P330" s="44">
        <f>DO!B331</f>
        <v>0</v>
      </c>
    </row>
    <row r="331" spans="16:16" x14ac:dyDescent="0.25">
      <c r="P331" s="44">
        <f>DO!B332</f>
        <v>0</v>
      </c>
    </row>
    <row r="332" spans="16:16" x14ac:dyDescent="0.25">
      <c r="P332" s="44">
        <f>DO!B333</f>
        <v>0</v>
      </c>
    </row>
    <row r="333" spans="16:16" x14ac:dyDescent="0.25">
      <c r="P333" s="44">
        <f>DO!B334</f>
        <v>0</v>
      </c>
    </row>
    <row r="334" spans="16:16" x14ac:dyDescent="0.25">
      <c r="P334" s="44">
        <f>DO!B335</f>
        <v>0</v>
      </c>
    </row>
    <row r="335" spans="16:16" x14ac:dyDescent="0.25">
      <c r="P335" s="44">
        <f>DO!B336</f>
        <v>0</v>
      </c>
    </row>
    <row r="336" spans="16:16" x14ac:dyDescent="0.25">
      <c r="P336" s="44" t="str">
        <f>DO!B337</f>
        <v>Outcome 21</v>
      </c>
    </row>
    <row r="337" spans="16:16" x14ac:dyDescent="0.25">
      <c r="P337" s="44">
        <f>DO!B338</f>
        <v>0</v>
      </c>
    </row>
    <row r="338" spans="16:16" x14ac:dyDescent="0.25">
      <c r="P338" s="44">
        <f>DO!B339</f>
        <v>0</v>
      </c>
    </row>
    <row r="339" spans="16:16" x14ac:dyDescent="0.25">
      <c r="P339" s="44">
        <f>DO!B340</f>
        <v>0</v>
      </c>
    </row>
    <row r="340" spans="16:16" x14ac:dyDescent="0.25">
      <c r="P340" s="44">
        <f>DO!B341</f>
        <v>0</v>
      </c>
    </row>
    <row r="341" spans="16:16" x14ac:dyDescent="0.25">
      <c r="P341" s="44">
        <f>DO!B342</f>
        <v>0</v>
      </c>
    </row>
    <row r="342" spans="16:16" x14ac:dyDescent="0.25">
      <c r="P342" s="44">
        <f>DO!B343</f>
        <v>0</v>
      </c>
    </row>
    <row r="343" spans="16:16" x14ac:dyDescent="0.25">
      <c r="P343" s="44">
        <f>DO!B344</f>
        <v>0</v>
      </c>
    </row>
    <row r="344" spans="16:16" x14ac:dyDescent="0.25">
      <c r="P344" s="44">
        <f>DO!B345</f>
        <v>0</v>
      </c>
    </row>
    <row r="345" spans="16:16" x14ac:dyDescent="0.25">
      <c r="P345" s="44">
        <f>DO!B346</f>
        <v>0</v>
      </c>
    </row>
    <row r="346" spans="16:16" x14ac:dyDescent="0.25">
      <c r="P346" s="44">
        <f>DO!B347</f>
        <v>0</v>
      </c>
    </row>
    <row r="347" spans="16:16" x14ac:dyDescent="0.25">
      <c r="P347" s="44">
        <f>DO!B348</f>
        <v>0</v>
      </c>
    </row>
    <row r="348" spans="16:16" x14ac:dyDescent="0.25">
      <c r="P348" s="44">
        <f>DO!B349</f>
        <v>0</v>
      </c>
    </row>
    <row r="349" spans="16:16" x14ac:dyDescent="0.25">
      <c r="P349" s="44">
        <f>DO!B350</f>
        <v>0</v>
      </c>
    </row>
    <row r="350" spans="16:16" x14ac:dyDescent="0.25">
      <c r="P350" s="44">
        <f>DO!B351</f>
        <v>0</v>
      </c>
    </row>
    <row r="351" spans="16:16" x14ac:dyDescent="0.25">
      <c r="P351" s="44" t="str">
        <f>DO!B352</f>
        <v>Outcome 22</v>
      </c>
    </row>
    <row r="352" spans="16:16" x14ac:dyDescent="0.25">
      <c r="P352" s="44">
        <f>DO!B353</f>
        <v>0</v>
      </c>
    </row>
    <row r="353" spans="16:16" x14ac:dyDescent="0.25">
      <c r="P353" s="44">
        <f>DO!B354</f>
        <v>0</v>
      </c>
    </row>
    <row r="354" spans="16:16" x14ac:dyDescent="0.25">
      <c r="P354" s="44">
        <f>DO!B355</f>
        <v>0</v>
      </c>
    </row>
    <row r="355" spans="16:16" x14ac:dyDescent="0.25">
      <c r="P355" s="44">
        <f>DO!B356</f>
        <v>0</v>
      </c>
    </row>
    <row r="356" spans="16:16" x14ac:dyDescent="0.25">
      <c r="P356" s="44">
        <f>DO!B357</f>
        <v>0</v>
      </c>
    </row>
    <row r="357" spans="16:16" x14ac:dyDescent="0.25">
      <c r="P357" s="44">
        <f>DO!B358</f>
        <v>0</v>
      </c>
    </row>
    <row r="358" spans="16:16" x14ac:dyDescent="0.25">
      <c r="P358" s="44">
        <f>DO!B359</f>
        <v>0</v>
      </c>
    </row>
    <row r="359" spans="16:16" x14ac:dyDescent="0.25">
      <c r="P359" s="44">
        <f>DO!B360</f>
        <v>0</v>
      </c>
    </row>
    <row r="360" spans="16:16" x14ac:dyDescent="0.25">
      <c r="P360" s="44">
        <f>DO!B361</f>
        <v>0</v>
      </c>
    </row>
    <row r="361" spans="16:16" x14ac:dyDescent="0.25">
      <c r="P361" s="44">
        <f>DO!B362</f>
        <v>0</v>
      </c>
    </row>
    <row r="362" spans="16:16" x14ac:dyDescent="0.25">
      <c r="P362" s="44">
        <f>DO!B363</f>
        <v>0</v>
      </c>
    </row>
    <row r="363" spans="16:16" x14ac:dyDescent="0.25">
      <c r="P363" s="44">
        <f>DO!B364</f>
        <v>0</v>
      </c>
    </row>
    <row r="364" spans="16:16" x14ac:dyDescent="0.25">
      <c r="P364" s="44">
        <f>DO!B365</f>
        <v>0</v>
      </c>
    </row>
    <row r="365" spans="16:16" x14ac:dyDescent="0.25">
      <c r="P365" s="44">
        <f>DO!B366</f>
        <v>0</v>
      </c>
    </row>
    <row r="366" spans="16:16" x14ac:dyDescent="0.25">
      <c r="P366" s="44" t="str">
        <f>DO!B367</f>
        <v>Outcome 23</v>
      </c>
    </row>
    <row r="367" spans="16:16" x14ac:dyDescent="0.25">
      <c r="P367" s="44">
        <f>DO!B368</f>
        <v>0</v>
      </c>
    </row>
    <row r="368" spans="16:16" x14ac:dyDescent="0.25">
      <c r="P368" s="44">
        <f>DO!B369</f>
        <v>0</v>
      </c>
    </row>
    <row r="369" spans="16:16" x14ac:dyDescent="0.25">
      <c r="P369" s="44">
        <f>DO!B370</f>
        <v>0</v>
      </c>
    </row>
    <row r="370" spans="16:16" x14ac:dyDescent="0.25">
      <c r="P370" s="44">
        <f>DO!B371</f>
        <v>0</v>
      </c>
    </row>
    <row r="371" spans="16:16" x14ac:dyDescent="0.25">
      <c r="P371" s="44">
        <f>DO!B372</f>
        <v>0</v>
      </c>
    </row>
    <row r="372" spans="16:16" x14ac:dyDescent="0.25">
      <c r="P372" s="44">
        <f>DO!B373</f>
        <v>0</v>
      </c>
    </row>
    <row r="373" spans="16:16" x14ac:dyDescent="0.25">
      <c r="P373" s="44">
        <f>DO!B374</f>
        <v>0</v>
      </c>
    </row>
    <row r="374" spans="16:16" x14ac:dyDescent="0.25">
      <c r="P374" s="44">
        <f>DO!B375</f>
        <v>0</v>
      </c>
    </row>
    <row r="375" spans="16:16" x14ac:dyDescent="0.25">
      <c r="P375" s="44">
        <f>DO!B376</f>
        <v>0</v>
      </c>
    </row>
    <row r="376" spans="16:16" x14ac:dyDescent="0.25">
      <c r="P376" s="44">
        <f>DO!B377</f>
        <v>0</v>
      </c>
    </row>
    <row r="377" spans="16:16" x14ac:dyDescent="0.25">
      <c r="P377" s="44">
        <f>DO!B378</f>
        <v>0</v>
      </c>
    </row>
    <row r="378" spans="16:16" x14ac:dyDescent="0.25">
      <c r="P378" s="44">
        <f>DO!B379</f>
        <v>0</v>
      </c>
    </row>
    <row r="379" spans="16:16" x14ac:dyDescent="0.25">
      <c r="P379" s="44">
        <f>DO!B380</f>
        <v>0</v>
      </c>
    </row>
    <row r="380" spans="16:16" x14ac:dyDescent="0.25">
      <c r="P380" s="44">
        <f>DO!B381</f>
        <v>0</v>
      </c>
    </row>
    <row r="381" spans="16:16" x14ac:dyDescent="0.25">
      <c r="P381" s="44" t="str">
        <f>DO!B382</f>
        <v>Outcome 24</v>
      </c>
    </row>
    <row r="382" spans="16:16" x14ac:dyDescent="0.25">
      <c r="P382" s="44">
        <f>DO!B383</f>
        <v>0</v>
      </c>
    </row>
    <row r="383" spans="16:16" x14ac:dyDescent="0.25">
      <c r="P383" s="44">
        <f>DO!B384</f>
        <v>0</v>
      </c>
    </row>
    <row r="384" spans="16:16" x14ac:dyDescent="0.25">
      <c r="P384" s="44">
        <f>DO!B385</f>
        <v>0</v>
      </c>
    </row>
    <row r="385" spans="16:16" x14ac:dyDescent="0.25">
      <c r="P385" s="44">
        <f>DO!B386</f>
        <v>0</v>
      </c>
    </row>
    <row r="386" spans="16:16" x14ac:dyDescent="0.25">
      <c r="P386" s="44">
        <f>DO!B387</f>
        <v>0</v>
      </c>
    </row>
    <row r="387" spans="16:16" x14ac:dyDescent="0.25">
      <c r="P387" s="44">
        <f>DO!B388</f>
        <v>0</v>
      </c>
    </row>
    <row r="388" spans="16:16" x14ac:dyDescent="0.25">
      <c r="P388" s="44">
        <f>DO!B389</f>
        <v>0</v>
      </c>
    </row>
    <row r="389" spans="16:16" x14ac:dyDescent="0.25">
      <c r="P389" s="44">
        <f>DO!B390</f>
        <v>0</v>
      </c>
    </row>
    <row r="390" spans="16:16" x14ac:dyDescent="0.25">
      <c r="P390" s="44">
        <f>DO!B391</f>
        <v>0</v>
      </c>
    </row>
    <row r="391" spans="16:16" x14ac:dyDescent="0.25">
      <c r="P391" s="44">
        <f>DO!B392</f>
        <v>0</v>
      </c>
    </row>
    <row r="392" spans="16:16" x14ac:dyDescent="0.25">
      <c r="P392" s="44">
        <f>DO!B393</f>
        <v>0</v>
      </c>
    </row>
    <row r="393" spans="16:16" x14ac:dyDescent="0.25">
      <c r="P393" s="44">
        <f>DO!B394</f>
        <v>0</v>
      </c>
    </row>
    <row r="394" spans="16:16" x14ac:dyDescent="0.25">
      <c r="P394" s="44">
        <f>DO!B395</f>
        <v>0</v>
      </c>
    </row>
    <row r="395" spans="16:16" x14ac:dyDescent="0.25">
      <c r="P395" s="44">
        <f>DO!B396</f>
        <v>0</v>
      </c>
    </row>
    <row r="396" spans="16:16" x14ac:dyDescent="0.25">
      <c r="P396" s="44" t="str">
        <f>DO!B397</f>
        <v>Outcome 25</v>
      </c>
    </row>
    <row r="397" spans="16:16" x14ac:dyDescent="0.25">
      <c r="P397" s="44">
        <f>DO!B398</f>
        <v>0</v>
      </c>
    </row>
    <row r="398" spans="16:16" x14ac:dyDescent="0.25">
      <c r="P398" s="44">
        <f>DO!B399</f>
        <v>0</v>
      </c>
    </row>
    <row r="399" spans="16:16" x14ac:dyDescent="0.25">
      <c r="P399" s="44">
        <f>DO!B400</f>
        <v>0</v>
      </c>
    </row>
    <row r="400" spans="16:16" x14ac:dyDescent="0.25">
      <c r="P400" s="44">
        <f>DO!B401</f>
        <v>0</v>
      </c>
    </row>
    <row r="401" spans="16:16" x14ac:dyDescent="0.25">
      <c r="P401" s="44">
        <f>DO!B402</f>
        <v>0</v>
      </c>
    </row>
    <row r="402" spans="16:16" x14ac:dyDescent="0.25">
      <c r="P402" s="44">
        <f>DO!B403</f>
        <v>0</v>
      </c>
    </row>
    <row r="403" spans="16:16" x14ac:dyDescent="0.25">
      <c r="P403" s="44">
        <f>DO!B404</f>
        <v>0</v>
      </c>
    </row>
    <row r="404" spans="16:16" x14ac:dyDescent="0.25">
      <c r="P404" s="44">
        <f>DO!B405</f>
        <v>0</v>
      </c>
    </row>
    <row r="405" spans="16:16" x14ac:dyDescent="0.25">
      <c r="P405" s="44">
        <f>DO!B406</f>
        <v>0</v>
      </c>
    </row>
    <row r="406" spans="16:16" x14ac:dyDescent="0.25">
      <c r="P406" s="44">
        <f>DO!B407</f>
        <v>0</v>
      </c>
    </row>
    <row r="407" spans="16:16" x14ac:dyDescent="0.25">
      <c r="P407" s="44">
        <f>DO!B408</f>
        <v>0</v>
      </c>
    </row>
    <row r="408" spans="16:16" x14ac:dyDescent="0.25">
      <c r="P408" s="44">
        <f>DO!B409</f>
        <v>0</v>
      </c>
    </row>
    <row r="409" spans="16:16" x14ac:dyDescent="0.25">
      <c r="P409" s="44">
        <f>DO!B410</f>
        <v>0</v>
      </c>
    </row>
    <row r="410" spans="16:16" x14ac:dyDescent="0.25">
      <c r="P410" s="44">
        <f>DO!B411</f>
        <v>0</v>
      </c>
    </row>
    <row r="411" spans="16:16" x14ac:dyDescent="0.25">
      <c r="P411" s="44" t="str">
        <f>DO!B412</f>
        <v>Outcome 26</v>
      </c>
    </row>
    <row r="412" spans="16:16" x14ac:dyDescent="0.25">
      <c r="P412" s="44">
        <f>DO!B413</f>
        <v>0</v>
      </c>
    </row>
    <row r="413" spans="16:16" x14ac:dyDescent="0.25">
      <c r="P413" s="44">
        <f>DO!B414</f>
        <v>0</v>
      </c>
    </row>
    <row r="414" spans="16:16" x14ac:dyDescent="0.25">
      <c r="P414" s="44">
        <f>DO!B415</f>
        <v>0</v>
      </c>
    </row>
    <row r="415" spans="16:16" x14ac:dyDescent="0.25">
      <c r="P415" s="44">
        <f>DO!B416</f>
        <v>0</v>
      </c>
    </row>
    <row r="416" spans="16:16" x14ac:dyDescent="0.25">
      <c r="P416" s="44">
        <f>DO!B417</f>
        <v>0</v>
      </c>
    </row>
    <row r="417" spans="16:16" x14ac:dyDescent="0.25">
      <c r="P417" s="44">
        <f>DO!B418</f>
        <v>0</v>
      </c>
    </row>
    <row r="418" spans="16:16" x14ac:dyDescent="0.25">
      <c r="P418" s="44">
        <f>DO!B419</f>
        <v>0</v>
      </c>
    </row>
    <row r="419" spans="16:16" x14ac:dyDescent="0.25">
      <c r="P419" s="44">
        <f>DO!B420</f>
        <v>0</v>
      </c>
    </row>
    <row r="420" spans="16:16" x14ac:dyDescent="0.25">
      <c r="P420" s="44">
        <f>DO!B421</f>
        <v>0</v>
      </c>
    </row>
    <row r="421" spans="16:16" x14ac:dyDescent="0.25">
      <c r="P421" s="44">
        <f>DO!B422</f>
        <v>0</v>
      </c>
    </row>
    <row r="422" spans="16:16" x14ac:dyDescent="0.25">
      <c r="P422" s="44">
        <f>DO!B423</f>
        <v>0</v>
      </c>
    </row>
    <row r="423" spans="16:16" x14ac:dyDescent="0.25">
      <c r="P423" s="44">
        <f>DO!B424</f>
        <v>0</v>
      </c>
    </row>
    <row r="424" spans="16:16" x14ac:dyDescent="0.25">
      <c r="P424" s="44">
        <f>DO!B425</f>
        <v>0</v>
      </c>
    </row>
    <row r="425" spans="16:16" x14ac:dyDescent="0.25">
      <c r="P425" s="44">
        <f>DO!B426</f>
        <v>0</v>
      </c>
    </row>
    <row r="426" spans="16:16" x14ac:dyDescent="0.25">
      <c r="P426" s="44" t="str">
        <f>DO!B427</f>
        <v>Outcome 27</v>
      </c>
    </row>
    <row r="427" spans="16:16" x14ac:dyDescent="0.25">
      <c r="P427" s="44">
        <f>DO!B428</f>
        <v>0</v>
      </c>
    </row>
    <row r="428" spans="16:16" x14ac:dyDescent="0.25">
      <c r="P428" s="44">
        <f>DO!B429</f>
        <v>0</v>
      </c>
    </row>
    <row r="429" spans="16:16" x14ac:dyDescent="0.25">
      <c r="P429" s="44">
        <f>DO!B430</f>
        <v>0</v>
      </c>
    </row>
    <row r="430" spans="16:16" x14ac:dyDescent="0.25">
      <c r="P430" s="44">
        <f>DO!B431</f>
        <v>0</v>
      </c>
    </row>
    <row r="431" spans="16:16" x14ac:dyDescent="0.25">
      <c r="P431" s="44">
        <f>DO!B432</f>
        <v>0</v>
      </c>
    </row>
    <row r="432" spans="16:16" x14ac:dyDescent="0.25">
      <c r="P432" s="44">
        <f>DO!B433</f>
        <v>0</v>
      </c>
    </row>
    <row r="433" spans="16:16" x14ac:dyDescent="0.25">
      <c r="P433" s="44">
        <f>DO!B434</f>
        <v>0</v>
      </c>
    </row>
    <row r="434" spans="16:16" x14ac:dyDescent="0.25">
      <c r="P434" s="44">
        <f>DO!B435</f>
        <v>0</v>
      </c>
    </row>
    <row r="435" spans="16:16" x14ac:dyDescent="0.25">
      <c r="P435" s="44">
        <f>DO!B436</f>
        <v>0</v>
      </c>
    </row>
    <row r="436" spans="16:16" x14ac:dyDescent="0.25">
      <c r="P436" s="44">
        <f>DO!B437</f>
        <v>0</v>
      </c>
    </row>
    <row r="437" spans="16:16" x14ac:dyDescent="0.25">
      <c r="P437" s="44">
        <f>DO!B438</f>
        <v>0</v>
      </c>
    </row>
    <row r="438" spans="16:16" x14ac:dyDescent="0.25">
      <c r="P438" s="44">
        <f>DO!B439</f>
        <v>0</v>
      </c>
    </row>
    <row r="439" spans="16:16" x14ac:dyDescent="0.25">
      <c r="P439" s="44">
        <f>DO!B440</f>
        <v>0</v>
      </c>
    </row>
    <row r="440" spans="16:16" x14ac:dyDescent="0.25">
      <c r="P440" s="44">
        <f>DO!B441</f>
        <v>0</v>
      </c>
    </row>
    <row r="441" spans="16:16" x14ac:dyDescent="0.25">
      <c r="P441" s="44" t="str">
        <f>DO!B442</f>
        <v>Outcome 28</v>
      </c>
    </row>
    <row r="442" spans="16:16" x14ac:dyDescent="0.25">
      <c r="P442" s="44">
        <f>DO!B443</f>
        <v>0</v>
      </c>
    </row>
    <row r="443" spans="16:16" x14ac:dyDescent="0.25">
      <c r="P443" s="44">
        <f>DO!B444</f>
        <v>0</v>
      </c>
    </row>
    <row r="444" spans="16:16" x14ac:dyDescent="0.25">
      <c r="P444" s="44">
        <f>DO!B445</f>
        <v>0</v>
      </c>
    </row>
    <row r="445" spans="16:16" x14ac:dyDescent="0.25">
      <c r="P445" s="44">
        <f>DO!B446</f>
        <v>0</v>
      </c>
    </row>
    <row r="446" spans="16:16" x14ac:dyDescent="0.25">
      <c r="P446" s="44">
        <f>DO!B447</f>
        <v>0</v>
      </c>
    </row>
    <row r="447" spans="16:16" x14ac:dyDescent="0.25">
      <c r="P447" s="44">
        <f>DO!B448</f>
        <v>0</v>
      </c>
    </row>
    <row r="448" spans="16:16" x14ac:dyDescent="0.25">
      <c r="P448" s="44">
        <f>DO!B449</f>
        <v>0</v>
      </c>
    </row>
    <row r="449" spans="16:16" x14ac:dyDescent="0.25">
      <c r="P449" s="44">
        <f>DO!B450</f>
        <v>0</v>
      </c>
    </row>
    <row r="450" spans="16:16" x14ac:dyDescent="0.25">
      <c r="P450" s="44">
        <f>DO!B451</f>
        <v>0</v>
      </c>
    </row>
    <row r="451" spans="16:16" x14ac:dyDescent="0.25">
      <c r="P451" s="44">
        <f>DO!B452</f>
        <v>0</v>
      </c>
    </row>
    <row r="452" spans="16:16" x14ac:dyDescent="0.25">
      <c r="P452" s="44">
        <f>DO!B453</f>
        <v>0</v>
      </c>
    </row>
    <row r="453" spans="16:16" x14ac:dyDescent="0.25">
      <c r="P453" s="44">
        <f>DO!B454</f>
        <v>0</v>
      </c>
    </row>
    <row r="454" spans="16:16" x14ac:dyDescent="0.25">
      <c r="P454" s="44">
        <f>DO!B455</f>
        <v>0</v>
      </c>
    </row>
    <row r="455" spans="16:16" x14ac:dyDescent="0.25">
      <c r="P455" s="44">
        <f>DO!B456</f>
        <v>0</v>
      </c>
    </row>
    <row r="456" spans="16:16" x14ac:dyDescent="0.25">
      <c r="P456" s="44" t="str">
        <f>DO!B457</f>
        <v>Outcome 29</v>
      </c>
    </row>
    <row r="457" spans="16:16" x14ac:dyDescent="0.25">
      <c r="P457" s="44">
        <f>DO!B458</f>
        <v>0</v>
      </c>
    </row>
    <row r="458" spans="16:16" x14ac:dyDescent="0.25">
      <c r="P458" s="44">
        <f>DO!B459</f>
        <v>0</v>
      </c>
    </row>
    <row r="459" spans="16:16" x14ac:dyDescent="0.25">
      <c r="P459" s="44">
        <f>DO!B460</f>
        <v>0</v>
      </c>
    </row>
    <row r="460" spans="16:16" x14ac:dyDescent="0.25">
      <c r="P460" s="44">
        <f>DO!B461</f>
        <v>0</v>
      </c>
    </row>
    <row r="461" spans="16:16" x14ac:dyDescent="0.25">
      <c r="P461" s="44">
        <f>DO!B462</f>
        <v>0</v>
      </c>
    </row>
    <row r="462" spans="16:16" x14ac:dyDescent="0.25">
      <c r="P462" s="44">
        <f>DO!B463</f>
        <v>0</v>
      </c>
    </row>
    <row r="463" spans="16:16" x14ac:dyDescent="0.25">
      <c r="P463" s="44">
        <f>DO!B464</f>
        <v>0</v>
      </c>
    </row>
    <row r="464" spans="16:16" x14ac:dyDescent="0.25">
      <c r="P464" s="44">
        <f>DO!B465</f>
        <v>0</v>
      </c>
    </row>
    <row r="465" spans="16:16" x14ac:dyDescent="0.25">
      <c r="P465" s="44">
        <f>DO!B466</f>
        <v>0</v>
      </c>
    </row>
    <row r="466" spans="16:16" x14ac:dyDescent="0.25">
      <c r="P466" s="44">
        <f>DO!B467</f>
        <v>0</v>
      </c>
    </row>
    <row r="467" spans="16:16" x14ac:dyDescent="0.25">
      <c r="P467" s="44">
        <f>DO!B468</f>
        <v>0</v>
      </c>
    </row>
    <row r="468" spans="16:16" x14ac:dyDescent="0.25">
      <c r="P468" s="44">
        <f>DO!B469</f>
        <v>0</v>
      </c>
    </row>
    <row r="469" spans="16:16" x14ac:dyDescent="0.25">
      <c r="P469" s="44">
        <f>DO!B470</f>
        <v>0</v>
      </c>
    </row>
    <row r="470" spans="16:16" x14ac:dyDescent="0.25">
      <c r="P470" s="44">
        <f>DO!B471</f>
        <v>0</v>
      </c>
    </row>
    <row r="471" spans="16:16" x14ac:dyDescent="0.25">
      <c r="P471" s="44" t="str">
        <f>DO!B472</f>
        <v>Outcome 30</v>
      </c>
    </row>
    <row r="472" spans="16:16" x14ac:dyDescent="0.25">
      <c r="P472" s="44">
        <f>DO!B473</f>
        <v>0</v>
      </c>
    </row>
    <row r="473" spans="16:16" x14ac:dyDescent="0.25">
      <c r="P473" s="44">
        <f>DO!B474</f>
        <v>0</v>
      </c>
    </row>
    <row r="474" spans="16:16" x14ac:dyDescent="0.25">
      <c r="P474" s="44">
        <f>DO!B475</f>
        <v>0</v>
      </c>
    </row>
    <row r="475" spans="16:16" x14ac:dyDescent="0.25">
      <c r="P475" s="44">
        <f>DO!B476</f>
        <v>0</v>
      </c>
    </row>
    <row r="476" spans="16:16" x14ac:dyDescent="0.25">
      <c r="P476" s="44">
        <f>DO!B477</f>
        <v>0</v>
      </c>
    </row>
    <row r="477" spans="16:16" x14ac:dyDescent="0.25">
      <c r="P477" s="44">
        <f>DO!B478</f>
        <v>0</v>
      </c>
    </row>
    <row r="478" spans="16:16" x14ac:dyDescent="0.25">
      <c r="P478" s="44">
        <f>DO!B479</f>
        <v>0</v>
      </c>
    </row>
    <row r="479" spans="16:16" x14ac:dyDescent="0.25">
      <c r="P479" s="44">
        <f>DO!B480</f>
        <v>0</v>
      </c>
    </row>
    <row r="480" spans="16:16" x14ac:dyDescent="0.25">
      <c r="P480" s="44">
        <f>DO!B481</f>
        <v>0</v>
      </c>
    </row>
    <row r="481" spans="16:16" x14ac:dyDescent="0.25">
      <c r="P481" s="44">
        <f>DO!B482</f>
        <v>0</v>
      </c>
    </row>
    <row r="482" spans="16:16" x14ac:dyDescent="0.25">
      <c r="P482" s="44">
        <f>DO!B483</f>
        <v>0</v>
      </c>
    </row>
    <row r="483" spans="16:16" x14ac:dyDescent="0.25">
      <c r="P483" s="44">
        <f>DO!B484</f>
        <v>0</v>
      </c>
    </row>
    <row r="484" spans="16:16" x14ac:dyDescent="0.25">
      <c r="P484" s="44">
        <f>DO!B485</f>
        <v>0</v>
      </c>
    </row>
    <row r="485" spans="16:16" x14ac:dyDescent="0.25">
      <c r="P485" s="44">
        <f>DO!B486</f>
        <v>0</v>
      </c>
    </row>
    <row r="486" spans="16:16" x14ac:dyDescent="0.25">
      <c r="P486" s="44" t="str">
        <f>DO!B487</f>
        <v>Outcome 31</v>
      </c>
    </row>
    <row r="487" spans="16:16" x14ac:dyDescent="0.25">
      <c r="P487" s="44">
        <f>DO!B488</f>
        <v>0</v>
      </c>
    </row>
    <row r="488" spans="16:16" x14ac:dyDescent="0.25">
      <c r="P488" s="44">
        <f>DO!B489</f>
        <v>0</v>
      </c>
    </row>
    <row r="489" spans="16:16" x14ac:dyDescent="0.25">
      <c r="P489" s="44">
        <f>DO!B490</f>
        <v>0</v>
      </c>
    </row>
    <row r="490" spans="16:16" x14ac:dyDescent="0.25">
      <c r="P490" s="44">
        <f>DO!B491</f>
        <v>0</v>
      </c>
    </row>
    <row r="491" spans="16:16" x14ac:dyDescent="0.25">
      <c r="P491" s="44">
        <f>DO!B492</f>
        <v>0</v>
      </c>
    </row>
    <row r="492" spans="16:16" x14ac:dyDescent="0.25">
      <c r="P492" s="44">
        <f>DO!B493</f>
        <v>0</v>
      </c>
    </row>
    <row r="493" spans="16:16" x14ac:dyDescent="0.25">
      <c r="P493" s="44">
        <f>DO!B494</f>
        <v>0</v>
      </c>
    </row>
    <row r="494" spans="16:16" x14ac:dyDescent="0.25">
      <c r="P494" s="44">
        <f>DO!B495</f>
        <v>0</v>
      </c>
    </row>
    <row r="495" spans="16:16" x14ac:dyDescent="0.25">
      <c r="P495" s="44">
        <f>DO!B496</f>
        <v>0</v>
      </c>
    </row>
    <row r="496" spans="16:16" x14ac:dyDescent="0.25">
      <c r="P496" s="44">
        <f>DO!B497</f>
        <v>0</v>
      </c>
    </row>
    <row r="497" spans="16:16" x14ac:dyDescent="0.25">
      <c r="P497" s="44">
        <f>DO!B498</f>
        <v>0</v>
      </c>
    </row>
    <row r="498" spans="16:16" x14ac:dyDescent="0.25">
      <c r="P498" s="44">
        <f>DO!B499</f>
        <v>0</v>
      </c>
    </row>
    <row r="499" spans="16:16" x14ac:dyDescent="0.25">
      <c r="P499" s="44">
        <f>DO!B500</f>
        <v>0</v>
      </c>
    </row>
    <row r="500" spans="16:16" x14ac:dyDescent="0.25">
      <c r="P500" s="44">
        <f>DO!B501</f>
        <v>0</v>
      </c>
    </row>
    <row r="501" spans="16:16" x14ac:dyDescent="0.25">
      <c r="P501" s="44" t="str">
        <f>DO!B502</f>
        <v>Outcome 32</v>
      </c>
    </row>
    <row r="502" spans="16:16" x14ac:dyDescent="0.25">
      <c r="P502" s="44">
        <f>DO!B503</f>
        <v>0</v>
      </c>
    </row>
    <row r="503" spans="16:16" x14ac:dyDescent="0.25">
      <c r="P503" s="44">
        <f>DO!B504</f>
        <v>0</v>
      </c>
    </row>
    <row r="504" spans="16:16" x14ac:dyDescent="0.25">
      <c r="P504" s="44">
        <f>DO!B505</f>
        <v>0</v>
      </c>
    </row>
    <row r="505" spans="16:16" x14ac:dyDescent="0.25">
      <c r="P505" s="44">
        <f>DO!B506</f>
        <v>0</v>
      </c>
    </row>
    <row r="506" spans="16:16" x14ac:dyDescent="0.25">
      <c r="P506" s="44">
        <f>DO!B507</f>
        <v>0</v>
      </c>
    </row>
    <row r="507" spans="16:16" x14ac:dyDescent="0.25">
      <c r="P507" s="44">
        <f>DO!B508</f>
        <v>0</v>
      </c>
    </row>
    <row r="508" spans="16:16" x14ac:dyDescent="0.25">
      <c r="P508" s="44">
        <f>DO!B509</f>
        <v>0</v>
      </c>
    </row>
    <row r="509" spans="16:16" x14ac:dyDescent="0.25">
      <c r="P509" s="44">
        <f>DO!B510</f>
        <v>0</v>
      </c>
    </row>
    <row r="510" spans="16:16" x14ac:dyDescent="0.25">
      <c r="P510" s="44">
        <f>DO!B511</f>
        <v>0</v>
      </c>
    </row>
    <row r="511" spans="16:16" x14ac:dyDescent="0.25">
      <c r="P511" s="44">
        <f>DO!B512</f>
        <v>0</v>
      </c>
    </row>
    <row r="512" spans="16:16" x14ac:dyDescent="0.25">
      <c r="P512" s="44">
        <f>DO!B513</f>
        <v>0</v>
      </c>
    </row>
    <row r="513" spans="16:16" x14ac:dyDescent="0.25">
      <c r="P513" s="44">
        <f>DO!B514</f>
        <v>0</v>
      </c>
    </row>
    <row r="514" spans="16:16" x14ac:dyDescent="0.25">
      <c r="P514" s="44">
        <f>DO!B515</f>
        <v>0</v>
      </c>
    </row>
    <row r="515" spans="16:16" x14ac:dyDescent="0.25">
      <c r="P515" s="44">
        <f>DO!B516</f>
        <v>0</v>
      </c>
    </row>
    <row r="516" spans="16:16" x14ac:dyDescent="0.25">
      <c r="P516" s="44" t="str">
        <f>DO!B517</f>
        <v>Outcome 33</v>
      </c>
    </row>
    <row r="517" spans="16:16" x14ac:dyDescent="0.25">
      <c r="P517" s="44">
        <f>DO!B518</f>
        <v>0</v>
      </c>
    </row>
    <row r="518" spans="16:16" x14ac:dyDescent="0.25">
      <c r="P518" s="44">
        <f>DO!B519</f>
        <v>0</v>
      </c>
    </row>
    <row r="519" spans="16:16" x14ac:dyDescent="0.25">
      <c r="P519" s="44">
        <f>DO!B520</f>
        <v>0</v>
      </c>
    </row>
    <row r="520" spans="16:16" x14ac:dyDescent="0.25">
      <c r="P520" s="44">
        <f>DO!B521</f>
        <v>0</v>
      </c>
    </row>
    <row r="521" spans="16:16" x14ac:dyDescent="0.25">
      <c r="P521" s="44">
        <f>DO!B522</f>
        <v>0</v>
      </c>
    </row>
    <row r="522" spans="16:16" x14ac:dyDescent="0.25">
      <c r="P522" s="44">
        <f>DO!B523</f>
        <v>0</v>
      </c>
    </row>
    <row r="523" spans="16:16" x14ac:dyDescent="0.25">
      <c r="P523" s="44">
        <f>DO!B524</f>
        <v>0</v>
      </c>
    </row>
    <row r="524" spans="16:16" x14ac:dyDescent="0.25">
      <c r="P524" s="44">
        <f>DO!B525</f>
        <v>0</v>
      </c>
    </row>
    <row r="525" spans="16:16" x14ac:dyDescent="0.25">
      <c r="P525" s="44">
        <f>DO!B526</f>
        <v>0</v>
      </c>
    </row>
    <row r="526" spans="16:16" x14ac:dyDescent="0.25">
      <c r="P526" s="44">
        <f>DO!B527</f>
        <v>0</v>
      </c>
    </row>
    <row r="527" spans="16:16" x14ac:dyDescent="0.25">
      <c r="P527" s="44">
        <f>DO!B528</f>
        <v>0</v>
      </c>
    </row>
    <row r="528" spans="16:16" x14ac:dyDescent="0.25">
      <c r="P528" s="44">
        <f>DO!B529</f>
        <v>0</v>
      </c>
    </row>
    <row r="529" spans="16:16" x14ac:dyDescent="0.25">
      <c r="P529" s="44">
        <f>DO!B530</f>
        <v>0</v>
      </c>
    </row>
    <row r="530" spans="16:16" x14ac:dyDescent="0.25">
      <c r="P530" s="44">
        <f>DO!B531</f>
        <v>0</v>
      </c>
    </row>
    <row r="531" spans="16:16" x14ac:dyDescent="0.25">
      <c r="P531" s="44" t="str">
        <f>DO!B532</f>
        <v>Outcome 34</v>
      </c>
    </row>
    <row r="532" spans="16:16" x14ac:dyDescent="0.25">
      <c r="P532" s="44">
        <f>DO!B533</f>
        <v>0</v>
      </c>
    </row>
    <row r="533" spans="16:16" x14ac:dyDescent="0.25">
      <c r="P533" s="44">
        <f>DO!B534</f>
        <v>0</v>
      </c>
    </row>
    <row r="534" spans="16:16" x14ac:dyDescent="0.25">
      <c r="P534" s="44">
        <f>DO!B535</f>
        <v>0</v>
      </c>
    </row>
    <row r="535" spans="16:16" x14ac:dyDescent="0.25">
      <c r="P535" s="44">
        <f>DO!B536</f>
        <v>0</v>
      </c>
    </row>
    <row r="536" spans="16:16" x14ac:dyDescent="0.25">
      <c r="P536" s="44">
        <f>DO!B537</f>
        <v>0</v>
      </c>
    </row>
    <row r="537" spans="16:16" x14ac:dyDescent="0.25">
      <c r="P537" s="44">
        <f>DO!B538</f>
        <v>0</v>
      </c>
    </row>
    <row r="538" spans="16:16" x14ac:dyDescent="0.25">
      <c r="P538" s="44">
        <f>DO!B539</f>
        <v>0</v>
      </c>
    </row>
    <row r="539" spans="16:16" x14ac:dyDescent="0.25">
      <c r="P539" s="44">
        <f>DO!B540</f>
        <v>0</v>
      </c>
    </row>
    <row r="540" spans="16:16" x14ac:dyDescent="0.25">
      <c r="P540" s="44">
        <f>DO!B541</f>
        <v>0</v>
      </c>
    </row>
    <row r="541" spans="16:16" x14ac:dyDescent="0.25">
      <c r="P541" s="44">
        <f>DO!B542</f>
        <v>0</v>
      </c>
    </row>
    <row r="542" spans="16:16" x14ac:dyDescent="0.25">
      <c r="P542" s="44">
        <f>DO!B543</f>
        <v>0</v>
      </c>
    </row>
    <row r="543" spans="16:16" x14ac:dyDescent="0.25">
      <c r="P543" s="44">
        <f>DO!B544</f>
        <v>0</v>
      </c>
    </row>
    <row r="544" spans="16:16" x14ac:dyDescent="0.25">
      <c r="P544" s="44">
        <f>DO!B545</f>
        <v>0</v>
      </c>
    </row>
    <row r="545" spans="16:16" x14ac:dyDescent="0.25">
      <c r="P545" s="44">
        <f>DO!B546</f>
        <v>0</v>
      </c>
    </row>
    <row r="546" spans="16:16" x14ac:dyDescent="0.25">
      <c r="P546" s="44" t="str">
        <f>DO!B547</f>
        <v>Outcome 35</v>
      </c>
    </row>
    <row r="547" spans="16:16" x14ac:dyDescent="0.25">
      <c r="P547" s="44">
        <f>DO!B548</f>
        <v>0</v>
      </c>
    </row>
    <row r="548" spans="16:16" x14ac:dyDescent="0.25">
      <c r="P548" s="44">
        <f>DO!B549</f>
        <v>0</v>
      </c>
    </row>
    <row r="549" spans="16:16" x14ac:dyDescent="0.25">
      <c r="P549" s="44">
        <f>DO!B550</f>
        <v>0</v>
      </c>
    </row>
    <row r="550" spans="16:16" x14ac:dyDescent="0.25">
      <c r="P550" s="44">
        <f>DO!B551</f>
        <v>0</v>
      </c>
    </row>
    <row r="551" spans="16:16" x14ac:dyDescent="0.25">
      <c r="P551" s="44">
        <f>DO!B552</f>
        <v>0</v>
      </c>
    </row>
    <row r="552" spans="16:16" x14ac:dyDescent="0.25">
      <c r="P552" s="44">
        <f>DO!B553</f>
        <v>0</v>
      </c>
    </row>
    <row r="553" spans="16:16" x14ac:dyDescent="0.25">
      <c r="P553" s="44">
        <f>DO!B554</f>
        <v>0</v>
      </c>
    </row>
    <row r="554" spans="16:16" x14ac:dyDescent="0.25">
      <c r="P554" s="44">
        <f>DO!B555</f>
        <v>0</v>
      </c>
    </row>
    <row r="555" spans="16:16" x14ac:dyDescent="0.25">
      <c r="P555" s="44">
        <f>DO!B556</f>
        <v>0</v>
      </c>
    </row>
    <row r="556" spans="16:16" x14ac:dyDescent="0.25">
      <c r="P556" s="44">
        <f>DO!B557</f>
        <v>0</v>
      </c>
    </row>
    <row r="557" spans="16:16" x14ac:dyDescent="0.25">
      <c r="P557" s="44">
        <f>DO!B558</f>
        <v>0</v>
      </c>
    </row>
    <row r="558" spans="16:16" x14ac:dyDescent="0.25">
      <c r="P558" s="44">
        <f>DO!B559</f>
        <v>0</v>
      </c>
    </row>
    <row r="559" spans="16:16" x14ac:dyDescent="0.25">
      <c r="P559" s="44">
        <f>DO!B560</f>
        <v>0</v>
      </c>
    </row>
    <row r="560" spans="16:16" x14ac:dyDescent="0.25">
      <c r="P560" s="44">
        <f>DO!B561</f>
        <v>0</v>
      </c>
    </row>
    <row r="561" spans="16:16" x14ac:dyDescent="0.25">
      <c r="P561" s="44" t="str">
        <f>DO!B562</f>
        <v>Outcome 36</v>
      </c>
    </row>
    <row r="562" spans="16:16" x14ac:dyDescent="0.25">
      <c r="P562" s="44">
        <f>DO!B563</f>
        <v>0</v>
      </c>
    </row>
    <row r="563" spans="16:16" x14ac:dyDescent="0.25">
      <c r="P563" s="44">
        <f>DO!B564</f>
        <v>0</v>
      </c>
    </row>
    <row r="564" spans="16:16" x14ac:dyDescent="0.25">
      <c r="P564" s="44">
        <f>DO!B565</f>
        <v>0</v>
      </c>
    </row>
    <row r="565" spans="16:16" x14ac:dyDescent="0.25">
      <c r="P565" s="44">
        <f>DO!B566</f>
        <v>0</v>
      </c>
    </row>
    <row r="566" spans="16:16" x14ac:dyDescent="0.25">
      <c r="P566" s="44">
        <f>DO!B567</f>
        <v>0</v>
      </c>
    </row>
    <row r="567" spans="16:16" x14ac:dyDescent="0.25">
      <c r="P567" s="44">
        <f>DO!B568</f>
        <v>0</v>
      </c>
    </row>
    <row r="568" spans="16:16" x14ac:dyDescent="0.25">
      <c r="P568" s="44">
        <f>DO!B569</f>
        <v>0</v>
      </c>
    </row>
    <row r="569" spans="16:16" x14ac:dyDescent="0.25">
      <c r="P569" s="44">
        <f>DO!B570</f>
        <v>0</v>
      </c>
    </row>
    <row r="570" spans="16:16" x14ac:dyDescent="0.25">
      <c r="P570" s="44">
        <f>DO!B571</f>
        <v>0</v>
      </c>
    </row>
    <row r="571" spans="16:16" x14ac:dyDescent="0.25">
      <c r="P571" s="44">
        <f>DO!B572</f>
        <v>0</v>
      </c>
    </row>
    <row r="572" spans="16:16" x14ac:dyDescent="0.25">
      <c r="P572" s="44">
        <f>DO!B573</f>
        <v>0</v>
      </c>
    </row>
    <row r="573" spans="16:16" x14ac:dyDescent="0.25">
      <c r="P573" s="44">
        <f>DO!B574</f>
        <v>0</v>
      </c>
    </row>
    <row r="574" spans="16:16" x14ac:dyDescent="0.25">
      <c r="P574" s="44">
        <f>DO!B575</f>
        <v>0</v>
      </c>
    </row>
    <row r="575" spans="16:16" x14ac:dyDescent="0.25">
      <c r="P575" s="44">
        <f>DO!B576</f>
        <v>0</v>
      </c>
    </row>
    <row r="576" spans="16:16" x14ac:dyDescent="0.25">
      <c r="P576" s="44" t="str">
        <f>DO!B577</f>
        <v>Outcome 37</v>
      </c>
    </row>
    <row r="577" spans="16:16" x14ac:dyDescent="0.25">
      <c r="P577" s="44">
        <f>DO!B578</f>
        <v>0</v>
      </c>
    </row>
    <row r="578" spans="16:16" x14ac:dyDescent="0.25">
      <c r="P578" s="44">
        <f>DO!B579</f>
        <v>0</v>
      </c>
    </row>
    <row r="579" spans="16:16" x14ac:dyDescent="0.25">
      <c r="P579" s="44">
        <f>DO!B580</f>
        <v>0</v>
      </c>
    </row>
    <row r="580" spans="16:16" x14ac:dyDescent="0.25">
      <c r="P580" s="44">
        <f>DO!B581</f>
        <v>0</v>
      </c>
    </row>
    <row r="581" spans="16:16" x14ac:dyDescent="0.25">
      <c r="P581" s="44">
        <f>DO!B582</f>
        <v>0</v>
      </c>
    </row>
    <row r="582" spans="16:16" x14ac:dyDescent="0.25">
      <c r="P582" s="44">
        <f>DO!B583</f>
        <v>0</v>
      </c>
    </row>
    <row r="583" spans="16:16" x14ac:dyDescent="0.25">
      <c r="P583" s="44">
        <f>DO!B584</f>
        <v>0</v>
      </c>
    </row>
    <row r="584" spans="16:16" x14ac:dyDescent="0.25">
      <c r="P584" s="44">
        <f>DO!B585</f>
        <v>0</v>
      </c>
    </row>
    <row r="585" spans="16:16" x14ac:dyDescent="0.25">
      <c r="P585" s="44">
        <f>DO!B586</f>
        <v>0</v>
      </c>
    </row>
    <row r="586" spans="16:16" x14ac:dyDescent="0.25">
      <c r="P586" s="44">
        <f>DO!B587</f>
        <v>0</v>
      </c>
    </row>
    <row r="587" spans="16:16" x14ac:dyDescent="0.25">
      <c r="P587" s="44">
        <f>DO!B588</f>
        <v>0</v>
      </c>
    </row>
    <row r="588" spans="16:16" x14ac:dyDescent="0.25">
      <c r="P588" s="44">
        <f>DO!B589</f>
        <v>0</v>
      </c>
    </row>
    <row r="589" spans="16:16" x14ac:dyDescent="0.25">
      <c r="P589" s="44">
        <f>DO!B590</f>
        <v>0</v>
      </c>
    </row>
    <row r="590" spans="16:16" x14ac:dyDescent="0.25">
      <c r="P590" s="44">
        <f>DO!B591</f>
        <v>0</v>
      </c>
    </row>
    <row r="591" spans="16:16" x14ac:dyDescent="0.25">
      <c r="P591" s="44" t="str">
        <f>DO!B592</f>
        <v>Outcome 38</v>
      </c>
    </row>
    <row r="592" spans="16:16" x14ac:dyDescent="0.25">
      <c r="P592" s="44">
        <f>DO!B593</f>
        <v>0</v>
      </c>
    </row>
    <row r="593" spans="16:16" x14ac:dyDescent="0.25">
      <c r="P593" s="44">
        <f>DO!B594</f>
        <v>0</v>
      </c>
    </row>
    <row r="594" spans="16:16" x14ac:dyDescent="0.25">
      <c r="P594" s="44">
        <f>DO!B595</f>
        <v>0</v>
      </c>
    </row>
    <row r="595" spans="16:16" x14ac:dyDescent="0.25">
      <c r="P595" s="44">
        <f>DO!B596</f>
        <v>0</v>
      </c>
    </row>
    <row r="596" spans="16:16" x14ac:dyDescent="0.25">
      <c r="P596" s="44">
        <f>DO!B597</f>
        <v>0</v>
      </c>
    </row>
    <row r="597" spans="16:16" x14ac:dyDescent="0.25">
      <c r="P597" s="44">
        <f>DO!B598</f>
        <v>0</v>
      </c>
    </row>
    <row r="598" spans="16:16" x14ac:dyDescent="0.25">
      <c r="P598" s="44">
        <f>DO!B599</f>
        <v>0</v>
      </c>
    </row>
    <row r="599" spans="16:16" x14ac:dyDescent="0.25">
      <c r="P599" s="44">
        <f>DO!B600</f>
        <v>0</v>
      </c>
    </row>
    <row r="600" spans="16:16" x14ac:dyDescent="0.25">
      <c r="P600" s="44">
        <f>DO!B601</f>
        <v>0</v>
      </c>
    </row>
    <row r="601" spans="16:16" x14ac:dyDescent="0.25">
      <c r="P601" s="44">
        <f>DO!B602</f>
        <v>0</v>
      </c>
    </row>
    <row r="602" spans="16:16" x14ac:dyDescent="0.25">
      <c r="P602" s="44">
        <f>DO!B603</f>
        <v>0</v>
      </c>
    </row>
    <row r="603" spans="16:16" x14ac:dyDescent="0.25">
      <c r="P603" s="44">
        <f>DO!B604</f>
        <v>0</v>
      </c>
    </row>
    <row r="604" spans="16:16" x14ac:dyDescent="0.25">
      <c r="P604" s="44">
        <f>DO!B605</f>
        <v>0</v>
      </c>
    </row>
    <row r="605" spans="16:16" x14ac:dyDescent="0.25">
      <c r="P605" s="44">
        <f>DO!B606</f>
        <v>0</v>
      </c>
    </row>
    <row r="606" spans="16:16" x14ac:dyDescent="0.25">
      <c r="P606" s="44" t="str">
        <f>DO!B607</f>
        <v>Outcome 39</v>
      </c>
    </row>
    <row r="607" spans="16:16" x14ac:dyDescent="0.25">
      <c r="P607" s="44">
        <f>DO!B608</f>
        <v>0</v>
      </c>
    </row>
    <row r="608" spans="16:16" x14ac:dyDescent="0.25">
      <c r="P608" s="44">
        <f>DO!B609</f>
        <v>0</v>
      </c>
    </row>
    <row r="609" spans="16:16" x14ac:dyDescent="0.25">
      <c r="P609" s="44">
        <f>DO!B610</f>
        <v>0</v>
      </c>
    </row>
    <row r="610" spans="16:16" x14ac:dyDescent="0.25">
      <c r="P610" s="44">
        <f>DO!B611</f>
        <v>0</v>
      </c>
    </row>
    <row r="611" spans="16:16" x14ac:dyDescent="0.25">
      <c r="P611" s="44">
        <f>DO!B612</f>
        <v>0</v>
      </c>
    </row>
    <row r="612" spans="16:16" x14ac:dyDescent="0.25">
      <c r="P612" s="44">
        <f>DO!B613</f>
        <v>0</v>
      </c>
    </row>
    <row r="613" spans="16:16" x14ac:dyDescent="0.25">
      <c r="P613" s="44">
        <f>DO!B614</f>
        <v>0</v>
      </c>
    </row>
    <row r="614" spans="16:16" x14ac:dyDescent="0.25">
      <c r="P614" s="44">
        <f>DO!B615</f>
        <v>0</v>
      </c>
    </row>
    <row r="615" spans="16:16" x14ac:dyDescent="0.25">
      <c r="P615" s="44">
        <f>DO!B616</f>
        <v>0</v>
      </c>
    </row>
    <row r="616" spans="16:16" x14ac:dyDescent="0.25">
      <c r="P616" s="44">
        <f>DO!B617</f>
        <v>0</v>
      </c>
    </row>
    <row r="617" spans="16:16" x14ac:dyDescent="0.25">
      <c r="P617" s="44">
        <f>DO!B618</f>
        <v>0</v>
      </c>
    </row>
    <row r="618" spans="16:16" x14ac:dyDescent="0.25">
      <c r="P618" s="44">
        <f>DO!B619</f>
        <v>0</v>
      </c>
    </row>
    <row r="619" spans="16:16" x14ac:dyDescent="0.25">
      <c r="P619" s="44">
        <f>DO!B620</f>
        <v>0</v>
      </c>
    </row>
    <row r="620" spans="16:16" x14ac:dyDescent="0.25">
      <c r="P620" s="44">
        <f>DO!B621</f>
        <v>0</v>
      </c>
    </row>
    <row r="621" spans="16:16" x14ac:dyDescent="0.25">
      <c r="P621" s="44" t="str">
        <f>DO!B622</f>
        <v>Outcome 40</v>
      </c>
    </row>
    <row r="622" spans="16:16" x14ac:dyDescent="0.25">
      <c r="P622" s="44">
        <f>DO!B623</f>
        <v>0</v>
      </c>
    </row>
    <row r="623" spans="16:16" x14ac:dyDescent="0.25">
      <c r="P623" s="44">
        <f>DO!B624</f>
        <v>0</v>
      </c>
    </row>
    <row r="624" spans="16:16" x14ac:dyDescent="0.25">
      <c r="P624" s="44">
        <f>DO!B625</f>
        <v>0</v>
      </c>
    </row>
    <row r="625" spans="16:16" x14ac:dyDescent="0.25">
      <c r="P625" s="44">
        <f>DO!B626</f>
        <v>0</v>
      </c>
    </row>
    <row r="626" spans="16:16" x14ac:dyDescent="0.25">
      <c r="P626" s="44">
        <f>DO!B627</f>
        <v>0</v>
      </c>
    </row>
    <row r="627" spans="16:16" x14ac:dyDescent="0.25">
      <c r="P627" s="44">
        <f>DO!B628</f>
        <v>0</v>
      </c>
    </row>
    <row r="628" spans="16:16" x14ac:dyDescent="0.25">
      <c r="P628" s="44">
        <f>DO!B629</f>
        <v>0</v>
      </c>
    </row>
    <row r="629" spans="16:16" x14ac:dyDescent="0.25">
      <c r="P629" s="44">
        <f>DO!B630</f>
        <v>0</v>
      </c>
    </row>
    <row r="630" spans="16:16" x14ac:dyDescent="0.25">
      <c r="P630" s="44">
        <f>DO!B631</f>
        <v>0</v>
      </c>
    </row>
    <row r="631" spans="16:16" x14ac:dyDescent="0.25">
      <c r="P631" s="44">
        <f>DO!B632</f>
        <v>0</v>
      </c>
    </row>
    <row r="632" spans="16:16" x14ac:dyDescent="0.25">
      <c r="P632" s="44">
        <f>DO!B633</f>
        <v>0</v>
      </c>
    </row>
    <row r="633" spans="16:16" x14ac:dyDescent="0.25">
      <c r="P633" s="44">
        <f>DO!B634</f>
        <v>0</v>
      </c>
    </row>
    <row r="634" spans="16:16" x14ac:dyDescent="0.25">
      <c r="P634" s="44">
        <f>DO!B635</f>
        <v>0</v>
      </c>
    </row>
    <row r="635" spans="16:16" x14ac:dyDescent="0.25">
      <c r="P635" s="44">
        <f>DO!B636</f>
        <v>0</v>
      </c>
    </row>
    <row r="636" spans="16:16" x14ac:dyDescent="0.25">
      <c r="P636" s="44">
        <f>DO!B637</f>
        <v>0</v>
      </c>
    </row>
    <row r="637" spans="16:16" x14ac:dyDescent="0.25">
      <c r="P637" s="44">
        <f>DO!B638</f>
        <v>0</v>
      </c>
    </row>
    <row r="638" spans="16:16" x14ac:dyDescent="0.25">
      <c r="P638" s="44">
        <f>DO!B639</f>
        <v>0</v>
      </c>
    </row>
    <row r="639" spans="16:16" x14ac:dyDescent="0.25">
      <c r="P639" s="44">
        <f>DO!B640</f>
        <v>0</v>
      </c>
    </row>
    <row r="640" spans="16:16" x14ac:dyDescent="0.25">
      <c r="P640" s="44">
        <f>DO!B641</f>
        <v>0</v>
      </c>
    </row>
    <row r="641" spans="16:16" x14ac:dyDescent="0.25">
      <c r="P641" s="44">
        <f>DO!B642</f>
        <v>0</v>
      </c>
    </row>
    <row r="642" spans="16:16" x14ac:dyDescent="0.25">
      <c r="P642" s="44">
        <f>DO!B643</f>
        <v>0</v>
      </c>
    </row>
    <row r="643" spans="16:16" x14ac:dyDescent="0.25">
      <c r="P643" s="44">
        <f>DO!B644</f>
        <v>0</v>
      </c>
    </row>
    <row r="644" spans="16:16" x14ac:dyDescent="0.25">
      <c r="P644" s="44">
        <f>DO!B645</f>
        <v>0</v>
      </c>
    </row>
    <row r="645" spans="16:16" x14ac:dyDescent="0.25">
      <c r="P645" s="44">
        <f>DO!B646</f>
        <v>0</v>
      </c>
    </row>
    <row r="646" spans="16:16" x14ac:dyDescent="0.25">
      <c r="P646" s="44">
        <f>DO!B647</f>
        <v>0</v>
      </c>
    </row>
    <row r="647" spans="16:16" x14ac:dyDescent="0.25">
      <c r="P647" s="44">
        <f>DO!B648</f>
        <v>0</v>
      </c>
    </row>
    <row r="648" spans="16:16" x14ac:dyDescent="0.25">
      <c r="P648" s="44">
        <f>DO!B649</f>
        <v>0</v>
      </c>
    </row>
    <row r="649" spans="16:16" x14ac:dyDescent="0.25">
      <c r="P649" s="44">
        <f>DO!B650</f>
        <v>0</v>
      </c>
    </row>
    <row r="650" spans="16:16" x14ac:dyDescent="0.25">
      <c r="P650" s="44">
        <f>DO!B651</f>
        <v>0</v>
      </c>
    </row>
    <row r="651" spans="16:16" x14ac:dyDescent="0.25">
      <c r="P651" s="44">
        <f>DO!B652</f>
        <v>0</v>
      </c>
    </row>
    <row r="652" spans="16:16" x14ac:dyDescent="0.25">
      <c r="P652" s="44">
        <f>DO!B653</f>
        <v>0</v>
      </c>
    </row>
    <row r="653" spans="16:16" x14ac:dyDescent="0.25">
      <c r="P653" s="44">
        <f>DO!B654</f>
        <v>0</v>
      </c>
    </row>
    <row r="654" spans="16:16" x14ac:dyDescent="0.25">
      <c r="P654" s="44">
        <f>DO!B655</f>
        <v>0</v>
      </c>
    </row>
    <row r="655" spans="16:16" x14ac:dyDescent="0.25">
      <c r="P655" s="44">
        <f>DO!B656</f>
        <v>0</v>
      </c>
    </row>
    <row r="656" spans="16:16" x14ac:dyDescent="0.25">
      <c r="P656" s="44">
        <f>DO!B657</f>
        <v>0</v>
      </c>
    </row>
    <row r="657" spans="16:16" x14ac:dyDescent="0.25">
      <c r="P657" s="44">
        <f>DO!B658</f>
        <v>0</v>
      </c>
    </row>
    <row r="658" spans="16:16" x14ac:dyDescent="0.25">
      <c r="P658" s="44">
        <f>DO!B659</f>
        <v>0</v>
      </c>
    </row>
    <row r="659" spans="16:16" x14ac:dyDescent="0.25">
      <c r="P659" s="44">
        <f>DO!B660</f>
        <v>0</v>
      </c>
    </row>
    <row r="660" spans="16:16" x14ac:dyDescent="0.25">
      <c r="P660" s="44">
        <f>DO!B661</f>
        <v>0</v>
      </c>
    </row>
    <row r="661" spans="16:16" x14ac:dyDescent="0.25">
      <c r="P661" s="44">
        <f>DO!B662</f>
        <v>0</v>
      </c>
    </row>
    <row r="662" spans="16:16" x14ac:dyDescent="0.25">
      <c r="P662" s="44">
        <f>DO!B663</f>
        <v>0</v>
      </c>
    </row>
    <row r="663" spans="16:16" x14ac:dyDescent="0.25">
      <c r="P663" s="44">
        <f>DO!B664</f>
        <v>0</v>
      </c>
    </row>
    <row r="664" spans="16:16" x14ac:dyDescent="0.25">
      <c r="P664" s="44">
        <f>DO!B665</f>
        <v>0</v>
      </c>
    </row>
    <row r="665" spans="16:16" x14ac:dyDescent="0.25">
      <c r="P665" s="44">
        <f>DO!B666</f>
        <v>0</v>
      </c>
    </row>
    <row r="666" spans="16:16" x14ac:dyDescent="0.25">
      <c r="P666" s="44">
        <f>DO!B667</f>
        <v>0</v>
      </c>
    </row>
    <row r="667" spans="16:16" x14ac:dyDescent="0.25">
      <c r="P667" s="44">
        <f>DO!B668</f>
        <v>0</v>
      </c>
    </row>
    <row r="668" spans="16:16" x14ac:dyDescent="0.25">
      <c r="P668" s="44">
        <f>DO!B669</f>
        <v>0</v>
      </c>
    </row>
    <row r="669" spans="16:16" x14ac:dyDescent="0.25">
      <c r="P669" s="44">
        <f>DO!B670</f>
        <v>0</v>
      </c>
    </row>
    <row r="670" spans="16:16" x14ac:dyDescent="0.25">
      <c r="P670" s="44">
        <f>DO!B671</f>
        <v>0</v>
      </c>
    </row>
    <row r="671" spans="16:16" x14ac:dyDescent="0.25">
      <c r="P671" s="44">
        <f>DO!B672</f>
        <v>0</v>
      </c>
    </row>
    <row r="672" spans="16:16" x14ac:dyDescent="0.25">
      <c r="P672" s="44">
        <f>DO!B673</f>
        <v>0</v>
      </c>
    </row>
    <row r="673" spans="16:16" x14ac:dyDescent="0.25">
      <c r="P673" s="44">
        <f>DO!B674</f>
        <v>0</v>
      </c>
    </row>
    <row r="674" spans="16:16" x14ac:dyDescent="0.25">
      <c r="P674" s="44">
        <f>DO!B675</f>
        <v>0</v>
      </c>
    </row>
    <row r="675" spans="16:16" x14ac:dyDescent="0.25">
      <c r="P675" s="44">
        <f>DO!B676</f>
        <v>0</v>
      </c>
    </row>
    <row r="676" spans="16:16" x14ac:dyDescent="0.25">
      <c r="P676" s="44">
        <f>DO!B677</f>
        <v>0</v>
      </c>
    </row>
    <row r="677" spans="16:16" x14ac:dyDescent="0.25">
      <c r="P677" s="44">
        <f>DO!B678</f>
        <v>0</v>
      </c>
    </row>
    <row r="678" spans="16:16" x14ac:dyDescent="0.25">
      <c r="P678" s="44">
        <f>DO!B679</f>
        <v>0</v>
      </c>
    </row>
    <row r="679" spans="16:16" x14ac:dyDescent="0.25">
      <c r="P679" s="44">
        <f>DO!B680</f>
        <v>0</v>
      </c>
    </row>
    <row r="680" spans="16:16" x14ac:dyDescent="0.25">
      <c r="P680" s="44">
        <f>DO!B681</f>
        <v>0</v>
      </c>
    </row>
    <row r="681" spans="16:16" x14ac:dyDescent="0.25">
      <c r="P681" s="44">
        <f>DO!B682</f>
        <v>0</v>
      </c>
    </row>
    <row r="682" spans="16:16" x14ac:dyDescent="0.25">
      <c r="P682" s="44">
        <f>DO!B683</f>
        <v>0</v>
      </c>
    </row>
    <row r="683" spans="16:16" x14ac:dyDescent="0.25">
      <c r="P683" s="44">
        <f>DO!B684</f>
        <v>0</v>
      </c>
    </row>
    <row r="684" spans="16:16" x14ac:dyDescent="0.25">
      <c r="P684" s="44">
        <f>DO!B685</f>
        <v>0</v>
      </c>
    </row>
    <row r="685" spans="16:16" x14ac:dyDescent="0.25">
      <c r="P685" s="44">
        <f>DO!B686</f>
        <v>0</v>
      </c>
    </row>
    <row r="686" spans="16:16" x14ac:dyDescent="0.25">
      <c r="P686" s="44">
        <f>DO!B687</f>
        <v>0</v>
      </c>
    </row>
    <row r="687" spans="16:16" x14ac:dyDescent="0.25">
      <c r="P687" s="44">
        <f>DO!B688</f>
        <v>0</v>
      </c>
    </row>
    <row r="688" spans="16:16" x14ac:dyDescent="0.25">
      <c r="P688" s="44">
        <f>DO!B689</f>
        <v>0</v>
      </c>
    </row>
    <row r="689" spans="16:16" x14ac:dyDescent="0.25">
      <c r="P689" s="44">
        <f>DO!B690</f>
        <v>0</v>
      </c>
    </row>
    <row r="690" spans="16:16" x14ac:dyDescent="0.25">
      <c r="P690" s="44">
        <f>DO!B691</f>
        <v>0</v>
      </c>
    </row>
    <row r="691" spans="16:16" x14ac:dyDescent="0.25">
      <c r="P691" s="44">
        <f>DO!B692</f>
        <v>0</v>
      </c>
    </row>
    <row r="692" spans="16:16" x14ac:dyDescent="0.25">
      <c r="P692" s="44">
        <f>DO!B693</f>
        <v>0</v>
      </c>
    </row>
    <row r="693" spans="16:16" x14ac:dyDescent="0.25">
      <c r="P693" s="44">
        <f>DO!B694</f>
        <v>0</v>
      </c>
    </row>
    <row r="694" spans="16:16" x14ac:dyDescent="0.25">
      <c r="P694" s="44">
        <f>DO!B695</f>
        <v>0</v>
      </c>
    </row>
    <row r="695" spans="16:16" x14ac:dyDescent="0.25">
      <c r="P695" s="44">
        <f>DO!B696</f>
        <v>0</v>
      </c>
    </row>
    <row r="696" spans="16:16" x14ac:dyDescent="0.25">
      <c r="P696" s="44">
        <f>DO!B697</f>
        <v>0</v>
      </c>
    </row>
    <row r="697" spans="16:16" x14ac:dyDescent="0.25">
      <c r="P697" s="44">
        <f>DO!B698</f>
        <v>0</v>
      </c>
    </row>
    <row r="698" spans="16:16" x14ac:dyDescent="0.25">
      <c r="P698" s="44">
        <f>DO!B699</f>
        <v>0</v>
      </c>
    </row>
    <row r="699" spans="16:16" x14ac:dyDescent="0.25">
      <c r="P699" s="44">
        <f>DO!B700</f>
        <v>0</v>
      </c>
    </row>
    <row r="700" spans="16:16" x14ac:dyDescent="0.25">
      <c r="P700" s="44">
        <f>DO!B701</f>
        <v>0</v>
      </c>
    </row>
    <row r="701" spans="16:16" x14ac:dyDescent="0.25">
      <c r="P701" s="44">
        <f>DO!B702</f>
        <v>0</v>
      </c>
    </row>
    <row r="702" spans="16:16" x14ac:dyDescent="0.25">
      <c r="P702" s="44">
        <f>DO!B703</f>
        <v>0</v>
      </c>
    </row>
    <row r="703" spans="16:16" x14ac:dyDescent="0.25">
      <c r="P703" s="44">
        <f>DO!B704</f>
        <v>0</v>
      </c>
    </row>
    <row r="704" spans="16:16" x14ac:dyDescent="0.25">
      <c r="P704" s="44">
        <f>DO!B705</f>
        <v>0</v>
      </c>
    </row>
    <row r="705" spans="16:16" x14ac:dyDescent="0.25">
      <c r="P705" s="44">
        <f>DO!B706</f>
        <v>0</v>
      </c>
    </row>
    <row r="706" spans="16:16" x14ac:dyDescent="0.25">
      <c r="P706" s="44">
        <f>DO!B707</f>
        <v>0</v>
      </c>
    </row>
    <row r="707" spans="16:16" x14ac:dyDescent="0.25">
      <c r="P707" s="44">
        <f>DO!B708</f>
        <v>0</v>
      </c>
    </row>
    <row r="708" spans="16:16" x14ac:dyDescent="0.25">
      <c r="P708" s="44">
        <f>DO!B709</f>
        <v>0</v>
      </c>
    </row>
    <row r="709" spans="16:16" x14ac:dyDescent="0.25">
      <c r="P709" s="44">
        <f>DO!B710</f>
        <v>0</v>
      </c>
    </row>
    <row r="710" spans="16:16" x14ac:dyDescent="0.25">
      <c r="P710" s="44">
        <f>DO!B711</f>
        <v>0</v>
      </c>
    </row>
    <row r="711" spans="16:16" x14ac:dyDescent="0.25">
      <c r="P711" s="44">
        <f>DO!B712</f>
        <v>0</v>
      </c>
    </row>
    <row r="712" spans="16:16" x14ac:dyDescent="0.25">
      <c r="P712" s="44">
        <f>DO!B713</f>
        <v>0</v>
      </c>
    </row>
    <row r="713" spans="16:16" x14ac:dyDescent="0.25">
      <c r="P713" s="44">
        <f>DO!B714</f>
        <v>0</v>
      </c>
    </row>
    <row r="714" spans="16:16" x14ac:dyDescent="0.25">
      <c r="P714" s="44">
        <f>DO!B715</f>
        <v>0</v>
      </c>
    </row>
    <row r="715" spans="16:16" x14ac:dyDescent="0.25">
      <c r="P715" s="44">
        <f>DO!B716</f>
        <v>0</v>
      </c>
    </row>
    <row r="716" spans="16:16" x14ac:dyDescent="0.25">
      <c r="P716" s="44">
        <f>DO!B717</f>
        <v>0</v>
      </c>
    </row>
    <row r="717" spans="16:16" x14ac:dyDescent="0.25">
      <c r="P717" s="44">
        <f>DO!B718</f>
        <v>0</v>
      </c>
    </row>
    <row r="718" spans="16:16" x14ac:dyDescent="0.25">
      <c r="P718" s="44">
        <f>DO!B719</f>
        <v>0</v>
      </c>
    </row>
    <row r="719" spans="16:16" x14ac:dyDescent="0.25">
      <c r="P719" s="44">
        <f>DO!B720</f>
        <v>0</v>
      </c>
    </row>
    <row r="720" spans="16:16" x14ac:dyDescent="0.25">
      <c r="P720" s="44">
        <f>DO!B721</f>
        <v>0</v>
      </c>
    </row>
    <row r="721" spans="16:16" x14ac:dyDescent="0.25">
      <c r="P721" s="44">
        <f>DO!B722</f>
        <v>0</v>
      </c>
    </row>
    <row r="722" spans="16:16" x14ac:dyDescent="0.25">
      <c r="P722" s="44">
        <f>DO!B723</f>
        <v>0</v>
      </c>
    </row>
    <row r="723" spans="16:16" x14ac:dyDescent="0.25">
      <c r="P723" s="44">
        <f>DO!B724</f>
        <v>0</v>
      </c>
    </row>
    <row r="724" spans="16:16" x14ac:dyDescent="0.25">
      <c r="P724" s="44">
        <f>DO!B725</f>
        <v>0</v>
      </c>
    </row>
    <row r="725" spans="16:16" x14ac:dyDescent="0.25">
      <c r="P725" s="44">
        <f>DO!B726</f>
        <v>0</v>
      </c>
    </row>
    <row r="726" spans="16:16" x14ac:dyDescent="0.25">
      <c r="P726" s="44">
        <f>DO!B727</f>
        <v>0</v>
      </c>
    </row>
    <row r="727" spans="16:16" x14ac:dyDescent="0.25">
      <c r="P727" s="44">
        <f>DO!B728</f>
        <v>0</v>
      </c>
    </row>
    <row r="728" spans="16:16" x14ac:dyDescent="0.25">
      <c r="P728" s="44">
        <f>DO!B729</f>
        <v>0</v>
      </c>
    </row>
    <row r="729" spans="16:16" x14ac:dyDescent="0.25">
      <c r="P729" s="44">
        <f>DO!B730</f>
        <v>0</v>
      </c>
    </row>
    <row r="730" spans="16:16" x14ac:dyDescent="0.25">
      <c r="P730" s="44">
        <f>DO!B731</f>
        <v>0</v>
      </c>
    </row>
    <row r="731" spans="16:16" x14ac:dyDescent="0.25">
      <c r="P731" s="44">
        <f>DO!B732</f>
        <v>0</v>
      </c>
    </row>
    <row r="732" spans="16:16" x14ac:dyDescent="0.25">
      <c r="P732" s="44">
        <f>DO!B733</f>
        <v>0</v>
      </c>
    </row>
    <row r="733" spans="16:16" x14ac:dyDescent="0.25">
      <c r="P733" s="44">
        <f>DO!B734</f>
        <v>0</v>
      </c>
    </row>
    <row r="734" spans="16:16" x14ac:dyDescent="0.25">
      <c r="P734" s="44">
        <f>DO!B735</f>
        <v>0</v>
      </c>
    </row>
    <row r="735" spans="16:16" x14ac:dyDescent="0.25">
      <c r="P735" s="44">
        <f>DO!B736</f>
        <v>0</v>
      </c>
    </row>
    <row r="736" spans="16:16" x14ac:dyDescent="0.25">
      <c r="P736" s="44">
        <f>DO!B737</f>
        <v>0</v>
      </c>
    </row>
    <row r="737" spans="16:16" x14ac:dyDescent="0.25">
      <c r="P737" s="44">
        <f>DO!B738</f>
        <v>0</v>
      </c>
    </row>
    <row r="738" spans="16:16" x14ac:dyDescent="0.25">
      <c r="P738" s="44">
        <f>DO!B739</f>
        <v>0</v>
      </c>
    </row>
    <row r="739" spans="16:16" x14ac:dyDescent="0.25">
      <c r="P739" s="44">
        <f>DO!B740</f>
        <v>0</v>
      </c>
    </row>
    <row r="740" spans="16:16" x14ac:dyDescent="0.25">
      <c r="P740" s="44">
        <f>DO!B741</f>
        <v>0</v>
      </c>
    </row>
    <row r="741" spans="16:16" x14ac:dyDescent="0.25">
      <c r="P741" s="44">
        <f>DO!B742</f>
        <v>0</v>
      </c>
    </row>
    <row r="742" spans="16:16" x14ac:dyDescent="0.25">
      <c r="P742" s="44">
        <f>DO!B743</f>
        <v>0</v>
      </c>
    </row>
    <row r="743" spans="16:16" x14ac:dyDescent="0.25">
      <c r="P743" s="44">
        <f>DO!B744</f>
        <v>0</v>
      </c>
    </row>
    <row r="744" spans="16:16" x14ac:dyDescent="0.25">
      <c r="P744" s="44">
        <f>DO!B745</f>
        <v>0</v>
      </c>
    </row>
    <row r="745" spans="16:16" x14ac:dyDescent="0.25">
      <c r="P745" s="44">
        <f>DO!B746</f>
        <v>0</v>
      </c>
    </row>
    <row r="746" spans="16:16" x14ac:dyDescent="0.25">
      <c r="P746" s="44">
        <f>DO!B747</f>
        <v>0</v>
      </c>
    </row>
    <row r="747" spans="16:16" x14ac:dyDescent="0.25">
      <c r="P747" s="44">
        <f>DO!B748</f>
        <v>0</v>
      </c>
    </row>
    <row r="748" spans="16:16" x14ac:dyDescent="0.25">
      <c r="P748" s="44">
        <f>DO!B749</f>
        <v>0</v>
      </c>
    </row>
    <row r="749" spans="16:16" x14ac:dyDescent="0.25">
      <c r="P749" s="44">
        <f>DO!B750</f>
        <v>0</v>
      </c>
    </row>
    <row r="750" spans="16:16" x14ac:dyDescent="0.25">
      <c r="P750" s="44">
        <f>DO!B751</f>
        <v>0</v>
      </c>
    </row>
    <row r="751" spans="16:16" x14ac:dyDescent="0.25">
      <c r="P751" s="44">
        <f>DO!B752</f>
        <v>0</v>
      </c>
    </row>
    <row r="752" spans="16:16" x14ac:dyDescent="0.25">
      <c r="P752" s="44">
        <f>DO!B753</f>
        <v>0</v>
      </c>
    </row>
    <row r="753" spans="16:16" x14ac:dyDescent="0.25">
      <c r="P753" s="44">
        <f>DO!B754</f>
        <v>0</v>
      </c>
    </row>
    <row r="754" spans="16:16" x14ac:dyDescent="0.25">
      <c r="P754" s="44">
        <f>DO!B755</f>
        <v>0</v>
      </c>
    </row>
    <row r="755" spans="16:16" x14ac:dyDescent="0.25">
      <c r="P755" s="44">
        <f>DO!B756</f>
        <v>0</v>
      </c>
    </row>
    <row r="756" spans="16:16" x14ac:dyDescent="0.25">
      <c r="P756" s="44">
        <f>DO!B757</f>
        <v>0</v>
      </c>
    </row>
    <row r="757" spans="16:16" x14ac:dyDescent="0.25">
      <c r="P757" s="44">
        <f>DO!B758</f>
        <v>0</v>
      </c>
    </row>
    <row r="758" spans="16:16" x14ac:dyDescent="0.25">
      <c r="P758" s="44">
        <f>DO!B759</f>
        <v>0</v>
      </c>
    </row>
    <row r="759" spans="16:16" x14ac:dyDescent="0.25">
      <c r="P759" s="44">
        <f>DO!B760</f>
        <v>0</v>
      </c>
    </row>
    <row r="760" spans="16:16" x14ac:dyDescent="0.25">
      <c r="P760" s="44">
        <f>DO!B761</f>
        <v>0</v>
      </c>
    </row>
    <row r="761" spans="16:16" x14ac:dyDescent="0.25">
      <c r="P761" s="44">
        <f>DO!B762</f>
        <v>0</v>
      </c>
    </row>
    <row r="762" spans="16:16" x14ac:dyDescent="0.25">
      <c r="P762" s="44">
        <f>DO!B763</f>
        <v>0</v>
      </c>
    </row>
    <row r="763" spans="16:16" x14ac:dyDescent="0.25">
      <c r="P763" s="44">
        <f>DO!B764</f>
        <v>0</v>
      </c>
    </row>
    <row r="764" spans="16:16" x14ac:dyDescent="0.25">
      <c r="P764" s="44">
        <f>DO!B765</f>
        <v>0</v>
      </c>
    </row>
    <row r="765" spans="16:16" x14ac:dyDescent="0.25">
      <c r="P765" s="44">
        <f>DO!B766</f>
        <v>0</v>
      </c>
    </row>
    <row r="766" spans="16:16" x14ac:dyDescent="0.25">
      <c r="P766" s="44">
        <f>DO!B767</f>
        <v>0</v>
      </c>
    </row>
    <row r="767" spans="16:16" x14ac:dyDescent="0.25">
      <c r="P767" s="44">
        <f>DO!B768</f>
        <v>0</v>
      </c>
    </row>
    <row r="768" spans="16:16" x14ac:dyDescent="0.25">
      <c r="P768" s="44">
        <f>DO!B769</f>
        <v>0</v>
      </c>
    </row>
    <row r="769" spans="16:16" x14ac:dyDescent="0.25">
      <c r="P769" s="44">
        <f>DO!B770</f>
        <v>0</v>
      </c>
    </row>
    <row r="770" spans="16:16" x14ac:dyDescent="0.25">
      <c r="P770" s="44">
        <f>DO!B771</f>
        <v>0</v>
      </c>
    </row>
    <row r="771" spans="16:16" x14ac:dyDescent="0.25">
      <c r="P771" s="44">
        <f>DO!B772</f>
        <v>0</v>
      </c>
    </row>
    <row r="772" spans="16:16" x14ac:dyDescent="0.25">
      <c r="P772" s="44">
        <f>DO!B773</f>
        <v>0</v>
      </c>
    </row>
    <row r="773" spans="16:16" x14ac:dyDescent="0.25">
      <c r="P773" s="44">
        <f>DO!B774</f>
        <v>0</v>
      </c>
    </row>
    <row r="774" spans="16:16" x14ac:dyDescent="0.25">
      <c r="P774" s="44">
        <f>DO!B775</f>
        <v>0</v>
      </c>
    </row>
    <row r="775" spans="16:16" x14ac:dyDescent="0.25">
      <c r="P775" s="44">
        <f>DO!B776</f>
        <v>0</v>
      </c>
    </row>
    <row r="776" spans="16:16" x14ac:dyDescent="0.25">
      <c r="P776" s="44">
        <f>DO!B777</f>
        <v>0</v>
      </c>
    </row>
    <row r="777" spans="16:16" x14ac:dyDescent="0.25">
      <c r="P777" s="44">
        <f>DO!B778</f>
        <v>0</v>
      </c>
    </row>
    <row r="778" spans="16:16" x14ac:dyDescent="0.25">
      <c r="P778" s="44">
        <f>DO!B779</f>
        <v>0</v>
      </c>
    </row>
    <row r="779" spans="16:16" x14ac:dyDescent="0.25">
      <c r="P779" s="44">
        <f>DO!B780</f>
        <v>0</v>
      </c>
    </row>
    <row r="780" spans="16:16" x14ac:dyDescent="0.25">
      <c r="P780" s="44">
        <f>DO!B781</f>
        <v>0</v>
      </c>
    </row>
    <row r="781" spans="16:16" x14ac:dyDescent="0.25">
      <c r="P781" s="44">
        <f>DO!B782</f>
        <v>0</v>
      </c>
    </row>
    <row r="782" spans="16:16" x14ac:dyDescent="0.25">
      <c r="P782" s="44">
        <f>DO!B783</f>
        <v>0</v>
      </c>
    </row>
    <row r="783" spans="16:16" x14ac:dyDescent="0.25">
      <c r="P783" s="44">
        <f>DO!B784</f>
        <v>0</v>
      </c>
    </row>
    <row r="784" spans="16:16" x14ac:dyDescent="0.25">
      <c r="P784" s="44">
        <f>DO!B785</f>
        <v>0</v>
      </c>
    </row>
    <row r="785" spans="16:16" x14ac:dyDescent="0.25">
      <c r="P785" s="44">
        <f>DO!B786</f>
        <v>0</v>
      </c>
    </row>
    <row r="786" spans="16:16" x14ac:dyDescent="0.25">
      <c r="P786" s="44">
        <f>DO!B787</f>
        <v>0</v>
      </c>
    </row>
    <row r="787" spans="16:16" x14ac:dyDescent="0.25">
      <c r="P787" s="44">
        <f>DO!B788</f>
        <v>0</v>
      </c>
    </row>
    <row r="788" spans="16:16" x14ac:dyDescent="0.25">
      <c r="P788" s="44">
        <f>DO!B789</f>
        <v>0</v>
      </c>
    </row>
    <row r="789" spans="16:16" x14ac:dyDescent="0.25">
      <c r="P789" s="44">
        <f>DO!B790</f>
        <v>0</v>
      </c>
    </row>
    <row r="790" spans="16:16" x14ac:dyDescent="0.25">
      <c r="P790" s="44">
        <f>DO!B791</f>
        <v>0</v>
      </c>
    </row>
    <row r="791" spans="16:16" x14ac:dyDescent="0.25">
      <c r="P791" s="44">
        <f>DO!B792</f>
        <v>0</v>
      </c>
    </row>
    <row r="792" spans="16:16" x14ac:dyDescent="0.25">
      <c r="P792" s="44">
        <f>DO!B793</f>
        <v>0</v>
      </c>
    </row>
    <row r="793" spans="16:16" x14ac:dyDescent="0.25">
      <c r="P793" s="44">
        <f>DO!B794</f>
        <v>0</v>
      </c>
    </row>
    <row r="794" spans="16:16" x14ac:dyDescent="0.25">
      <c r="P794" s="44">
        <f>DO!B795</f>
        <v>0</v>
      </c>
    </row>
    <row r="795" spans="16:16" x14ac:dyDescent="0.25">
      <c r="P795" s="44">
        <f>DO!B796</f>
        <v>0</v>
      </c>
    </row>
    <row r="796" spans="16:16" x14ac:dyDescent="0.25">
      <c r="P796" s="44">
        <f>DO!B797</f>
        <v>0</v>
      </c>
    </row>
    <row r="797" spans="16:16" x14ac:dyDescent="0.25">
      <c r="P797" s="44">
        <f>DO!B798</f>
        <v>0</v>
      </c>
    </row>
    <row r="798" spans="16:16" x14ac:dyDescent="0.25">
      <c r="P798" s="44">
        <f>DO!B799</f>
        <v>0</v>
      </c>
    </row>
    <row r="799" spans="16:16" x14ac:dyDescent="0.25">
      <c r="P799" s="44">
        <f>DO!B800</f>
        <v>0</v>
      </c>
    </row>
    <row r="800" spans="16:16" x14ac:dyDescent="0.25">
      <c r="P800" s="44">
        <f>DO!B801</f>
        <v>0</v>
      </c>
    </row>
    <row r="801" spans="16:16" x14ac:dyDescent="0.25">
      <c r="P801" s="44">
        <f>DO!B802</f>
        <v>0</v>
      </c>
    </row>
    <row r="802" spans="16:16" x14ac:dyDescent="0.25">
      <c r="P802" s="44">
        <f>DO!B803</f>
        <v>0</v>
      </c>
    </row>
    <row r="803" spans="16:16" x14ac:dyDescent="0.25">
      <c r="P803" s="44">
        <f>DO!B804</f>
        <v>0</v>
      </c>
    </row>
    <row r="804" spans="16:16" x14ac:dyDescent="0.25">
      <c r="P804" s="44">
        <f>DO!B805</f>
        <v>0</v>
      </c>
    </row>
    <row r="805" spans="16:16" x14ac:dyDescent="0.25">
      <c r="P805" s="44">
        <f>DO!B806</f>
        <v>0</v>
      </c>
    </row>
    <row r="806" spans="16:16" x14ac:dyDescent="0.25">
      <c r="P806" s="44">
        <f>DO!B807</f>
        <v>0</v>
      </c>
    </row>
    <row r="807" spans="16:16" x14ac:dyDescent="0.25">
      <c r="P807" s="44">
        <f>DO!B808</f>
        <v>0</v>
      </c>
    </row>
    <row r="808" spans="16:16" x14ac:dyDescent="0.25">
      <c r="P808" s="44">
        <f>DO!B809</f>
        <v>0</v>
      </c>
    </row>
    <row r="809" spans="16:16" x14ac:dyDescent="0.25">
      <c r="P809" s="44">
        <f>DO!B810</f>
        <v>0</v>
      </c>
    </row>
    <row r="810" spans="16:16" x14ac:dyDescent="0.25">
      <c r="P810" s="44">
        <f>DO!B811</f>
        <v>0</v>
      </c>
    </row>
    <row r="811" spans="16:16" x14ac:dyDescent="0.25">
      <c r="P811" s="44">
        <f>DO!B812</f>
        <v>0</v>
      </c>
    </row>
    <row r="812" spans="16:16" x14ac:dyDescent="0.25">
      <c r="P812" s="44">
        <f>DO!B813</f>
        <v>0</v>
      </c>
    </row>
    <row r="813" spans="16:16" x14ac:dyDescent="0.25">
      <c r="P813" s="44">
        <f>DO!B814</f>
        <v>0</v>
      </c>
    </row>
    <row r="814" spans="16:16" x14ac:dyDescent="0.25">
      <c r="P814" s="44">
        <f>DO!B815</f>
        <v>0</v>
      </c>
    </row>
    <row r="815" spans="16:16" x14ac:dyDescent="0.25">
      <c r="P815" s="44">
        <f>DO!B816</f>
        <v>0</v>
      </c>
    </row>
    <row r="816" spans="16:16" x14ac:dyDescent="0.25">
      <c r="P816" s="44">
        <f>DO!B817</f>
        <v>0</v>
      </c>
    </row>
    <row r="817" spans="16:16" x14ac:dyDescent="0.25">
      <c r="P817" s="44">
        <f>DO!B818</f>
        <v>0</v>
      </c>
    </row>
    <row r="818" spans="16:16" x14ac:dyDescent="0.25">
      <c r="P818" s="44">
        <f>DO!B819</f>
        <v>0</v>
      </c>
    </row>
    <row r="819" spans="16:16" x14ac:dyDescent="0.25">
      <c r="P819" s="44">
        <f>DO!B820</f>
        <v>0</v>
      </c>
    </row>
    <row r="820" spans="16:16" x14ac:dyDescent="0.25">
      <c r="P820" s="44">
        <f>DO!B821</f>
        <v>0</v>
      </c>
    </row>
    <row r="821" spans="16:16" x14ac:dyDescent="0.25">
      <c r="P821" s="44">
        <f>DO!B822</f>
        <v>0</v>
      </c>
    </row>
    <row r="822" spans="16:16" x14ac:dyDescent="0.25">
      <c r="P822" s="44">
        <f>DO!B823</f>
        <v>0</v>
      </c>
    </row>
    <row r="823" spans="16:16" x14ac:dyDescent="0.25">
      <c r="P823" s="44">
        <f>DO!B824</f>
        <v>0</v>
      </c>
    </row>
    <row r="824" spans="16:16" x14ac:dyDescent="0.25">
      <c r="P824" s="44">
        <f>DO!B825</f>
        <v>0</v>
      </c>
    </row>
    <row r="825" spans="16:16" x14ac:dyDescent="0.25">
      <c r="P825" s="44">
        <f>DO!B826</f>
        <v>0</v>
      </c>
    </row>
    <row r="826" spans="16:16" x14ac:dyDescent="0.25">
      <c r="P826" s="44">
        <f>DO!B827</f>
        <v>0</v>
      </c>
    </row>
    <row r="827" spans="16:16" x14ac:dyDescent="0.25">
      <c r="P827" s="44">
        <f>DO!B828</f>
        <v>0</v>
      </c>
    </row>
    <row r="828" spans="16:16" x14ac:dyDescent="0.25">
      <c r="P828" s="44">
        <f>DO!B829</f>
        <v>0</v>
      </c>
    </row>
    <row r="829" spans="16:16" x14ac:dyDescent="0.25">
      <c r="P829" s="44">
        <f>DO!B830</f>
        <v>0</v>
      </c>
    </row>
    <row r="830" spans="16:16" x14ac:dyDescent="0.25">
      <c r="P830" s="44">
        <f>DO!B831</f>
        <v>0</v>
      </c>
    </row>
    <row r="831" spans="16:16" x14ac:dyDescent="0.25">
      <c r="P831" s="44">
        <f>DO!B832</f>
        <v>0</v>
      </c>
    </row>
    <row r="832" spans="16:16" x14ac:dyDescent="0.25">
      <c r="P832" s="44">
        <f>DO!B833</f>
        <v>0</v>
      </c>
    </row>
    <row r="833" spans="16:16" x14ac:dyDescent="0.25">
      <c r="P833" s="44">
        <f>DO!B834</f>
        <v>0</v>
      </c>
    </row>
    <row r="834" spans="16:16" x14ac:dyDescent="0.25">
      <c r="P834" s="44">
        <f>DO!B835</f>
        <v>0</v>
      </c>
    </row>
    <row r="835" spans="16:16" x14ac:dyDescent="0.25">
      <c r="P835" s="44">
        <f>DO!B836</f>
        <v>0</v>
      </c>
    </row>
    <row r="836" spans="16:16" x14ac:dyDescent="0.25">
      <c r="P836" s="44">
        <f>DO!B837</f>
        <v>0</v>
      </c>
    </row>
    <row r="837" spans="16:16" x14ac:dyDescent="0.25">
      <c r="P837" s="44">
        <f>DO!B838</f>
        <v>0</v>
      </c>
    </row>
    <row r="838" spans="16:16" x14ac:dyDescent="0.25">
      <c r="P838" s="44">
        <f>DO!B839</f>
        <v>0</v>
      </c>
    </row>
    <row r="839" spans="16:16" x14ac:dyDescent="0.25">
      <c r="P839" s="44">
        <f>DO!B840</f>
        <v>0</v>
      </c>
    </row>
    <row r="840" spans="16:16" x14ac:dyDescent="0.25">
      <c r="P840" s="44">
        <f>DO!B841</f>
        <v>0</v>
      </c>
    </row>
    <row r="841" spans="16:16" x14ac:dyDescent="0.25">
      <c r="P841" s="44">
        <f>DO!B842</f>
        <v>0</v>
      </c>
    </row>
    <row r="842" spans="16:16" x14ac:dyDescent="0.25">
      <c r="P842" s="44">
        <f>DO!B843</f>
        <v>0</v>
      </c>
    </row>
    <row r="843" spans="16:16" x14ac:dyDescent="0.25">
      <c r="P843" s="44">
        <f>DO!B844</f>
        <v>0</v>
      </c>
    </row>
    <row r="844" spans="16:16" x14ac:dyDescent="0.25">
      <c r="P844" s="44">
        <f>DO!B845</f>
        <v>0</v>
      </c>
    </row>
    <row r="845" spans="16:16" x14ac:dyDescent="0.25">
      <c r="P845" s="44">
        <f>DO!B846</f>
        <v>0</v>
      </c>
    </row>
    <row r="846" spans="16:16" x14ac:dyDescent="0.25">
      <c r="P846" s="44">
        <f>DO!B847</f>
        <v>0</v>
      </c>
    </row>
    <row r="847" spans="16:16" x14ac:dyDescent="0.25">
      <c r="P847" s="44">
        <f>DO!B848</f>
        <v>0</v>
      </c>
    </row>
    <row r="848" spans="16:16" x14ac:dyDescent="0.25">
      <c r="P848" s="44">
        <f>DO!B849</f>
        <v>0</v>
      </c>
    </row>
    <row r="849" spans="16:16" x14ac:dyDescent="0.25">
      <c r="P849" s="44">
        <f>DO!B850</f>
        <v>0</v>
      </c>
    </row>
    <row r="850" spans="16:16" x14ac:dyDescent="0.25">
      <c r="P850" s="44">
        <f>DO!B851</f>
        <v>0</v>
      </c>
    </row>
    <row r="851" spans="16:16" x14ac:dyDescent="0.25">
      <c r="P851" s="44">
        <f>DO!B852</f>
        <v>0</v>
      </c>
    </row>
    <row r="852" spans="16:16" x14ac:dyDescent="0.25">
      <c r="P852" s="44">
        <f>DO!B853</f>
        <v>0</v>
      </c>
    </row>
    <row r="853" spans="16:16" x14ac:dyDescent="0.25">
      <c r="P853" s="44">
        <f>DO!B854</f>
        <v>0</v>
      </c>
    </row>
    <row r="854" spans="16:16" x14ac:dyDescent="0.25">
      <c r="P854" s="44">
        <f>DO!B855</f>
        <v>0</v>
      </c>
    </row>
    <row r="855" spans="16:16" x14ac:dyDescent="0.25">
      <c r="P855" s="44">
        <f>DO!B856</f>
        <v>0</v>
      </c>
    </row>
    <row r="856" spans="16:16" x14ac:dyDescent="0.25">
      <c r="P856" s="44">
        <f>DO!B857</f>
        <v>0</v>
      </c>
    </row>
    <row r="857" spans="16:16" x14ac:dyDescent="0.25">
      <c r="P857" s="44">
        <f>DO!B858</f>
        <v>0</v>
      </c>
    </row>
    <row r="858" spans="16:16" x14ac:dyDescent="0.25">
      <c r="P858" s="44">
        <f>DO!B859</f>
        <v>0</v>
      </c>
    </row>
    <row r="859" spans="16:16" x14ac:dyDescent="0.25">
      <c r="P859" s="44">
        <f>DO!B860</f>
        <v>0</v>
      </c>
    </row>
    <row r="860" spans="16:16" x14ac:dyDescent="0.25">
      <c r="P860" s="44">
        <f>DO!B861</f>
        <v>0</v>
      </c>
    </row>
    <row r="861" spans="16:16" x14ac:dyDescent="0.25">
      <c r="P861" s="44">
        <f>DO!B862</f>
        <v>0</v>
      </c>
    </row>
    <row r="862" spans="16:16" x14ac:dyDescent="0.25">
      <c r="P862" s="44">
        <f>DO!B863</f>
        <v>0</v>
      </c>
    </row>
    <row r="863" spans="16:16" x14ac:dyDescent="0.25">
      <c r="P863" s="44">
        <f>DO!B864</f>
        <v>0</v>
      </c>
    </row>
    <row r="864" spans="16:16" x14ac:dyDescent="0.25">
      <c r="P864" s="44">
        <f>DO!B865</f>
        <v>0</v>
      </c>
    </row>
    <row r="865" spans="16:16" x14ac:dyDescent="0.25">
      <c r="P865" s="44">
        <f>DO!B866</f>
        <v>0</v>
      </c>
    </row>
    <row r="866" spans="16:16" x14ac:dyDescent="0.25">
      <c r="P866" s="44">
        <f>DO!B867</f>
        <v>0</v>
      </c>
    </row>
    <row r="867" spans="16:16" x14ac:dyDescent="0.25">
      <c r="P867" s="44">
        <f>DO!B868</f>
        <v>0</v>
      </c>
    </row>
    <row r="868" spans="16:16" x14ac:dyDescent="0.25">
      <c r="P868" s="44">
        <f>DO!B869</f>
        <v>0</v>
      </c>
    </row>
    <row r="869" spans="16:16" x14ac:dyDescent="0.25">
      <c r="P869" s="44">
        <f>DO!B870</f>
        <v>0</v>
      </c>
    </row>
    <row r="870" spans="16:16" x14ac:dyDescent="0.25">
      <c r="P870" s="44">
        <f>DO!B871</f>
        <v>0</v>
      </c>
    </row>
    <row r="871" spans="16:16" x14ac:dyDescent="0.25">
      <c r="P871" s="44">
        <f>DO!B872</f>
        <v>0</v>
      </c>
    </row>
    <row r="872" spans="16:16" x14ac:dyDescent="0.25">
      <c r="P872" s="44">
        <f>DO!B873</f>
        <v>0</v>
      </c>
    </row>
    <row r="873" spans="16:16" x14ac:dyDescent="0.25">
      <c r="P873" s="44">
        <f>DO!B874</f>
        <v>0</v>
      </c>
    </row>
    <row r="874" spans="16:16" x14ac:dyDescent="0.25">
      <c r="P874" s="44">
        <f>DO!B875</f>
        <v>0</v>
      </c>
    </row>
    <row r="875" spans="16:16" x14ac:dyDescent="0.25">
      <c r="P875" s="44">
        <f>DO!B876</f>
        <v>0</v>
      </c>
    </row>
    <row r="876" spans="16:16" x14ac:dyDescent="0.25">
      <c r="P876" s="44">
        <f>DO!B877</f>
        <v>0</v>
      </c>
    </row>
    <row r="877" spans="16:16" x14ac:dyDescent="0.25">
      <c r="P877" s="44">
        <f>DO!B878</f>
        <v>0</v>
      </c>
    </row>
    <row r="878" spans="16:16" x14ac:dyDescent="0.25">
      <c r="P878" s="44">
        <f>DO!B879</f>
        <v>0</v>
      </c>
    </row>
    <row r="879" spans="16:16" x14ac:dyDescent="0.25">
      <c r="P879" s="44">
        <f>DO!B880</f>
        <v>0</v>
      </c>
    </row>
    <row r="880" spans="16:16" x14ac:dyDescent="0.25">
      <c r="P880" s="44">
        <f>DO!B881</f>
        <v>0</v>
      </c>
    </row>
    <row r="881" spans="16:16" x14ac:dyDescent="0.25">
      <c r="P881" s="44">
        <f>DO!B882</f>
        <v>0</v>
      </c>
    </row>
    <row r="882" spans="16:16" x14ac:dyDescent="0.25">
      <c r="P882" s="44">
        <f>DO!B883</f>
        <v>0</v>
      </c>
    </row>
    <row r="883" spans="16:16" x14ac:dyDescent="0.25">
      <c r="P883" s="44">
        <f>DO!B884</f>
        <v>0</v>
      </c>
    </row>
    <row r="884" spans="16:16" x14ac:dyDescent="0.25">
      <c r="P884" s="44">
        <f>DO!B885</f>
        <v>0</v>
      </c>
    </row>
    <row r="885" spans="16:16" x14ac:dyDescent="0.25">
      <c r="P885" s="44">
        <f>DO!B886</f>
        <v>0</v>
      </c>
    </row>
    <row r="886" spans="16:16" x14ac:dyDescent="0.25">
      <c r="P886" s="44">
        <f>DO!B887</f>
        <v>0</v>
      </c>
    </row>
    <row r="887" spans="16:16" x14ac:dyDescent="0.25">
      <c r="P887" s="44">
        <f>DO!B888</f>
        <v>0</v>
      </c>
    </row>
    <row r="888" spans="16:16" x14ac:dyDescent="0.25">
      <c r="P888" s="44">
        <f>DO!B889</f>
        <v>0</v>
      </c>
    </row>
    <row r="889" spans="16:16" x14ac:dyDescent="0.25">
      <c r="P889" s="44">
        <f>DO!B890</f>
        <v>0</v>
      </c>
    </row>
    <row r="890" spans="16:16" x14ac:dyDescent="0.25">
      <c r="P890" s="44">
        <f>DO!B891</f>
        <v>0</v>
      </c>
    </row>
    <row r="891" spans="16:16" x14ac:dyDescent="0.25">
      <c r="P891" s="44">
        <f>DO!B892</f>
        <v>0</v>
      </c>
    </row>
    <row r="892" spans="16:16" x14ac:dyDescent="0.25">
      <c r="P892" s="44">
        <f>DO!B893</f>
        <v>0</v>
      </c>
    </row>
    <row r="893" spans="16:16" x14ac:dyDescent="0.25">
      <c r="P893" s="44">
        <f>DO!B894</f>
        <v>0</v>
      </c>
    </row>
    <row r="894" spans="16:16" x14ac:dyDescent="0.25">
      <c r="P894" s="44">
        <f>DO!B895</f>
        <v>0</v>
      </c>
    </row>
    <row r="895" spans="16:16" x14ac:dyDescent="0.25">
      <c r="P895" s="44">
        <f>DO!B896</f>
        <v>0</v>
      </c>
    </row>
    <row r="896" spans="16:16" x14ac:dyDescent="0.25">
      <c r="P896" s="44">
        <f>DO!B897</f>
        <v>0</v>
      </c>
    </row>
    <row r="897" spans="16:16" x14ac:dyDescent="0.25">
      <c r="P897" s="44">
        <f>DO!B898</f>
        <v>0</v>
      </c>
    </row>
    <row r="898" spans="16:16" x14ac:dyDescent="0.25">
      <c r="P898" s="44">
        <f>DO!B899</f>
        <v>0</v>
      </c>
    </row>
    <row r="899" spans="16:16" x14ac:dyDescent="0.25">
      <c r="P899" s="44">
        <f>DO!B900</f>
        <v>0</v>
      </c>
    </row>
    <row r="900" spans="16:16" x14ac:dyDescent="0.25">
      <c r="P900" s="44">
        <f>DO!B901</f>
        <v>0</v>
      </c>
    </row>
    <row r="901" spans="16:16" x14ac:dyDescent="0.25">
      <c r="P901" s="44">
        <f>DO!B902</f>
        <v>0</v>
      </c>
    </row>
    <row r="902" spans="16:16" x14ac:dyDescent="0.25">
      <c r="P902" s="44">
        <f>DO!B903</f>
        <v>0</v>
      </c>
    </row>
    <row r="903" spans="16:16" x14ac:dyDescent="0.25">
      <c r="P903" s="44">
        <f>DO!B904</f>
        <v>0</v>
      </c>
    </row>
    <row r="904" spans="16:16" x14ac:dyDescent="0.25">
      <c r="P904" s="44">
        <f>DO!B905</f>
        <v>0</v>
      </c>
    </row>
    <row r="905" spans="16:16" x14ac:dyDescent="0.25">
      <c r="P905" s="44">
        <f>DO!B906</f>
        <v>0</v>
      </c>
    </row>
    <row r="906" spans="16:16" x14ac:dyDescent="0.25">
      <c r="P906" s="44">
        <f>DO!B907</f>
        <v>0</v>
      </c>
    </row>
    <row r="907" spans="16:16" x14ac:dyDescent="0.25">
      <c r="P907" s="44">
        <f>DO!B908</f>
        <v>0</v>
      </c>
    </row>
    <row r="908" spans="16:16" x14ac:dyDescent="0.25">
      <c r="P908" s="44">
        <f>DO!B909</f>
        <v>0</v>
      </c>
    </row>
    <row r="909" spans="16:16" x14ac:dyDescent="0.25">
      <c r="P909" s="44">
        <f>DO!B910</f>
        <v>0</v>
      </c>
    </row>
    <row r="910" spans="16:16" x14ac:dyDescent="0.25">
      <c r="P910" s="44">
        <f>DO!B911</f>
        <v>0</v>
      </c>
    </row>
    <row r="911" spans="16:16" x14ac:dyDescent="0.25">
      <c r="P911" s="44">
        <f>DO!B912</f>
        <v>0</v>
      </c>
    </row>
    <row r="912" spans="16:16" x14ac:dyDescent="0.25">
      <c r="P912" s="44">
        <f>DO!B913</f>
        <v>0</v>
      </c>
    </row>
    <row r="913" spans="16:16" x14ac:dyDescent="0.25">
      <c r="P913" s="44">
        <f>DO!B914</f>
        <v>0</v>
      </c>
    </row>
    <row r="914" spans="16:16" x14ac:dyDescent="0.25">
      <c r="P914" s="44">
        <f>DO!B915</f>
        <v>0</v>
      </c>
    </row>
    <row r="915" spans="16:16" x14ac:dyDescent="0.25">
      <c r="P915" s="44">
        <f>DO!B916</f>
        <v>0</v>
      </c>
    </row>
    <row r="916" spans="16:16" x14ac:dyDescent="0.25">
      <c r="P916" s="44">
        <f>DO!B917</f>
        <v>0</v>
      </c>
    </row>
    <row r="917" spans="16:16" x14ac:dyDescent="0.25">
      <c r="P917" s="44">
        <f>DO!B918</f>
        <v>0</v>
      </c>
    </row>
    <row r="918" spans="16:16" x14ac:dyDescent="0.25">
      <c r="P918" s="44">
        <f>DO!B919</f>
        <v>0</v>
      </c>
    </row>
    <row r="919" spans="16:16" x14ac:dyDescent="0.25">
      <c r="P919" s="44">
        <f>DO!B920</f>
        <v>0</v>
      </c>
    </row>
    <row r="920" spans="16:16" x14ac:dyDescent="0.25">
      <c r="P920" s="44">
        <f>DO!B921</f>
        <v>0</v>
      </c>
    </row>
    <row r="921" spans="16:16" x14ac:dyDescent="0.25">
      <c r="P921" s="44">
        <f>DO!B922</f>
        <v>0</v>
      </c>
    </row>
    <row r="922" spans="16:16" x14ac:dyDescent="0.25">
      <c r="P922" s="44">
        <f>DO!B923</f>
        <v>0</v>
      </c>
    </row>
    <row r="923" spans="16:16" x14ac:dyDescent="0.25">
      <c r="P923" s="44">
        <f>DO!B924</f>
        <v>0</v>
      </c>
    </row>
    <row r="924" spans="16:16" x14ac:dyDescent="0.25">
      <c r="P924" s="44">
        <f>DO!B925</f>
        <v>0</v>
      </c>
    </row>
    <row r="925" spans="16:16" x14ac:dyDescent="0.25">
      <c r="P925" s="44">
        <f>DO!B926</f>
        <v>0</v>
      </c>
    </row>
    <row r="926" spans="16:16" x14ac:dyDescent="0.25">
      <c r="P926" s="44">
        <f>DO!B927</f>
        <v>0</v>
      </c>
    </row>
    <row r="927" spans="16:16" x14ac:dyDescent="0.25">
      <c r="P927" s="44">
        <f>DO!B928</f>
        <v>0</v>
      </c>
    </row>
    <row r="928" spans="16:16" x14ac:dyDescent="0.25">
      <c r="P928" s="44">
        <f>DO!B929</f>
        <v>0</v>
      </c>
    </row>
    <row r="929" spans="16:16" x14ac:dyDescent="0.25">
      <c r="P929" s="44">
        <f>DO!B930</f>
        <v>0</v>
      </c>
    </row>
    <row r="930" spans="16:16" x14ac:dyDescent="0.25">
      <c r="P930" s="44">
        <f>DO!B931</f>
        <v>0</v>
      </c>
    </row>
    <row r="931" spans="16:16" x14ac:dyDescent="0.25">
      <c r="P931" s="44">
        <f>DO!B932</f>
        <v>0</v>
      </c>
    </row>
    <row r="932" spans="16:16" x14ac:dyDescent="0.25">
      <c r="P932" s="44">
        <f>DO!B933</f>
        <v>0</v>
      </c>
    </row>
    <row r="933" spans="16:16" x14ac:dyDescent="0.25">
      <c r="P933" s="44">
        <f>DO!B934</f>
        <v>0</v>
      </c>
    </row>
    <row r="934" spans="16:16" x14ac:dyDescent="0.25">
      <c r="P934" s="44">
        <f>DO!B935</f>
        <v>0</v>
      </c>
    </row>
    <row r="935" spans="16:16" x14ac:dyDescent="0.25">
      <c r="P935" s="44">
        <f>DO!B936</f>
        <v>0</v>
      </c>
    </row>
    <row r="936" spans="16:16" x14ac:dyDescent="0.25">
      <c r="P936" s="44">
        <f>DO!B937</f>
        <v>0</v>
      </c>
    </row>
    <row r="937" spans="16:16" x14ac:dyDescent="0.25">
      <c r="P937" s="44">
        <f>DO!B938</f>
        <v>0</v>
      </c>
    </row>
    <row r="938" spans="16:16" x14ac:dyDescent="0.25">
      <c r="P938" s="44">
        <f>DO!B939</f>
        <v>0</v>
      </c>
    </row>
    <row r="939" spans="16:16" x14ac:dyDescent="0.25">
      <c r="P939" s="44">
        <f>DO!B940</f>
        <v>0</v>
      </c>
    </row>
    <row r="940" spans="16:16" x14ac:dyDescent="0.25">
      <c r="P940" s="44">
        <f>DO!B941</f>
        <v>0</v>
      </c>
    </row>
    <row r="941" spans="16:16" x14ac:dyDescent="0.25">
      <c r="P941" s="44">
        <f>DO!B942</f>
        <v>0</v>
      </c>
    </row>
    <row r="942" spans="16:16" x14ac:dyDescent="0.25">
      <c r="P942" s="44">
        <f>DO!B943</f>
        <v>0</v>
      </c>
    </row>
    <row r="943" spans="16:16" x14ac:dyDescent="0.25">
      <c r="P943" s="44">
        <f>DO!B944</f>
        <v>0</v>
      </c>
    </row>
    <row r="944" spans="16:16" x14ac:dyDescent="0.25">
      <c r="P944" s="44">
        <f>DO!B945</f>
        <v>0</v>
      </c>
    </row>
    <row r="945" spans="16:16" x14ac:dyDescent="0.25">
      <c r="P945" s="44">
        <f>DO!B946</f>
        <v>0</v>
      </c>
    </row>
    <row r="946" spans="16:16" x14ac:dyDescent="0.25">
      <c r="P946" s="44">
        <f>DO!B947</f>
        <v>0</v>
      </c>
    </row>
    <row r="947" spans="16:16" x14ac:dyDescent="0.25">
      <c r="P947" s="44">
        <f>DO!B948</f>
        <v>0</v>
      </c>
    </row>
    <row r="948" spans="16:16" x14ac:dyDescent="0.25">
      <c r="P948" s="44">
        <f>DO!B949</f>
        <v>0</v>
      </c>
    </row>
    <row r="949" spans="16:16" x14ac:dyDescent="0.25">
      <c r="P949" s="44">
        <f>DO!B950</f>
        <v>0</v>
      </c>
    </row>
    <row r="950" spans="16:16" x14ac:dyDescent="0.25">
      <c r="P950" s="44">
        <f>DO!B951</f>
        <v>0</v>
      </c>
    </row>
    <row r="951" spans="16:16" x14ac:dyDescent="0.25">
      <c r="P951" s="44">
        <f>DO!B952</f>
        <v>0</v>
      </c>
    </row>
    <row r="952" spans="16:16" x14ac:dyDescent="0.25">
      <c r="P952" s="44">
        <f>DO!B953</f>
        <v>0</v>
      </c>
    </row>
    <row r="953" spans="16:16" x14ac:dyDescent="0.25">
      <c r="P953" s="44">
        <f>DO!B954</f>
        <v>0</v>
      </c>
    </row>
    <row r="954" spans="16:16" x14ac:dyDescent="0.25">
      <c r="P954" s="44">
        <f>DO!B955</f>
        <v>0</v>
      </c>
    </row>
    <row r="955" spans="16:16" x14ac:dyDescent="0.25">
      <c r="P955" s="44">
        <f>DO!B956</f>
        <v>0</v>
      </c>
    </row>
    <row r="956" spans="16:16" x14ac:dyDescent="0.25">
      <c r="P956" s="44">
        <f>DO!B957</f>
        <v>0</v>
      </c>
    </row>
    <row r="957" spans="16:16" x14ac:dyDescent="0.25">
      <c r="P957" s="44">
        <f>DO!B958</f>
        <v>0</v>
      </c>
    </row>
    <row r="958" spans="16:16" x14ac:dyDescent="0.25">
      <c r="P958" s="44">
        <f>DO!B959</f>
        <v>0</v>
      </c>
    </row>
    <row r="959" spans="16:16" x14ac:dyDescent="0.25">
      <c r="P959" s="44">
        <f>DO!B960</f>
        <v>0</v>
      </c>
    </row>
    <row r="960" spans="16:16" x14ac:dyDescent="0.25">
      <c r="P960" s="44">
        <f>DO!B961</f>
        <v>0</v>
      </c>
    </row>
    <row r="961" spans="16:16" x14ac:dyDescent="0.25">
      <c r="P961" s="44">
        <f>DO!B962</f>
        <v>0</v>
      </c>
    </row>
  </sheetData>
  <sheetProtection password="CA59" sheet="1" objects="1" scenarios="1"/>
  <mergeCells count="3">
    <mergeCell ref="B10:F10"/>
    <mergeCell ref="B11:F11"/>
    <mergeCell ref="B12:F12"/>
  </mergeCells>
  <phoneticPr fontId="3" type="noConversion"/>
  <printOptions horizontalCentered="1"/>
  <pageMargins left="0.26" right="0.21" top="0.56999999999999995" bottom="0.74" header="0.51181102362204722" footer="0.51181102362204722"/>
  <pageSetup scale="85" orientation="landscape" verticalDpi="0" r:id="rId1"/>
  <headerFooter alignWithMargins="0">
    <oddFooter>&amp;RPage&amp;Pof&amp;N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44"/>
  </sheetPr>
  <dimension ref="A1:Z43"/>
  <sheetViews>
    <sheetView showGridLines="0" topLeftCell="A19" zoomScaleNormal="100" workbookViewId="0">
      <selection activeCell="C28" sqref="C28:H28"/>
    </sheetView>
  </sheetViews>
  <sheetFormatPr defaultColWidth="9.140625" defaultRowHeight="15" x14ac:dyDescent="0.25"/>
  <cols>
    <col min="1" max="1" width="2.7109375" style="44" customWidth="1"/>
    <col min="2" max="2" width="3.5703125" style="44" customWidth="1"/>
    <col min="3" max="3" width="32.85546875" style="44" customWidth="1"/>
    <col min="4" max="7" width="13.5703125" style="44" customWidth="1"/>
    <col min="8" max="8" width="100.7109375" style="44" customWidth="1"/>
    <col min="9" max="9" width="3.28515625" style="44" customWidth="1"/>
    <col min="10" max="10" width="9.140625" style="44"/>
    <col min="11" max="26" width="9.140625" style="44" hidden="1" customWidth="1"/>
    <col min="27" max="16384" width="9.140625" style="44"/>
  </cols>
  <sheetData>
    <row r="1" spans="1:17" s="42" customFormat="1" ht="14.45" x14ac:dyDescent="0.3">
      <c r="K1" s="44"/>
      <c r="L1" s="44"/>
      <c r="M1" s="44"/>
      <c r="N1" s="44"/>
      <c r="O1" s="44"/>
      <c r="P1" s="44"/>
      <c r="Q1" s="44"/>
    </row>
    <row r="2" spans="1:17" s="42" customFormat="1" ht="14.45" x14ac:dyDescent="0.3">
      <c r="H2" s="53"/>
      <c r="I2" s="53"/>
      <c r="K2" s="44"/>
      <c r="L2" s="44"/>
      <c r="M2" s="44"/>
      <c r="N2" s="44"/>
      <c r="O2" s="44"/>
      <c r="P2" s="44"/>
      <c r="Q2" s="44"/>
    </row>
    <row r="3" spans="1:17" s="42" customFormat="1" ht="14.45" x14ac:dyDescent="0.3">
      <c r="H3" s="53"/>
      <c r="I3" s="53"/>
      <c r="K3" s="44"/>
      <c r="L3" s="44"/>
      <c r="M3" s="44"/>
      <c r="N3" s="44"/>
      <c r="O3" s="44"/>
      <c r="P3" s="44"/>
      <c r="Q3" s="44"/>
    </row>
    <row r="4" spans="1:17" s="42" customFormat="1" ht="14.45" x14ac:dyDescent="0.3">
      <c r="H4" s="53"/>
      <c r="I4" s="53"/>
      <c r="K4" s="44"/>
      <c r="L4" s="44"/>
      <c r="M4" s="44"/>
      <c r="N4" s="44"/>
      <c r="O4" s="44"/>
      <c r="P4" s="44"/>
      <c r="Q4" s="44"/>
    </row>
    <row r="5" spans="1:17" s="42" customFormat="1" ht="14.45" x14ac:dyDescent="0.3">
      <c r="H5" s="53"/>
      <c r="I5" s="53"/>
      <c r="K5" s="44"/>
      <c r="L5" s="44"/>
      <c r="M5" s="44"/>
      <c r="N5" s="44"/>
      <c r="O5" s="44"/>
      <c r="P5" s="44"/>
      <c r="Q5" s="44"/>
    </row>
    <row r="6" spans="1:17" s="42" customFormat="1" ht="14.45" x14ac:dyDescent="0.3">
      <c r="B6" s="53"/>
      <c r="C6" s="53"/>
      <c r="D6" s="53"/>
      <c r="E6" s="53"/>
      <c r="F6" s="53"/>
      <c r="G6" s="53"/>
      <c r="H6" s="53"/>
      <c r="I6" s="53"/>
      <c r="K6" s="44"/>
      <c r="L6" s="44"/>
      <c r="M6" s="44"/>
      <c r="N6" s="44"/>
      <c r="O6" s="44"/>
      <c r="P6" s="44"/>
      <c r="Q6" s="44"/>
    </row>
    <row r="7" spans="1:17" s="42" customFormat="1" ht="14.45" x14ac:dyDescent="0.3">
      <c r="B7" s="53" t="str">
        <f>"Project:  "&amp;BasicData!$E$13</f>
        <v>Project:  2223 - Promoting Integrated Ecosystem and Natural Resource Management in Honduras</v>
      </c>
      <c r="C7" s="53"/>
      <c r="D7" s="53"/>
      <c r="E7" s="53"/>
      <c r="F7" s="53"/>
      <c r="G7" s="53"/>
      <c r="H7" s="53"/>
      <c r="I7" s="53"/>
      <c r="K7" s="44"/>
      <c r="L7" s="44"/>
      <c r="M7" s="44"/>
      <c r="N7" s="44"/>
      <c r="Q7" s="44"/>
    </row>
    <row r="8" spans="1:17" s="42" customFormat="1" ht="14.45" hidden="1" x14ac:dyDescent="0.3">
      <c r="B8" s="53"/>
      <c r="C8" s="53"/>
      <c r="D8" s="53"/>
      <c r="E8" s="53"/>
      <c r="F8" s="53"/>
      <c r="G8" s="53"/>
      <c r="H8" s="53"/>
      <c r="I8" s="53"/>
      <c r="K8" s="44"/>
      <c r="L8" s="44"/>
      <c r="M8" s="44"/>
      <c r="N8" s="44"/>
      <c r="O8" s="44" t="s">
        <v>634</v>
      </c>
      <c r="P8" s="44"/>
      <c r="Q8" s="44"/>
    </row>
    <row r="9" spans="1:17" s="42" customFormat="1" ht="14.45" hidden="1" x14ac:dyDescent="0.3">
      <c r="B9" s="53"/>
      <c r="C9" s="53"/>
      <c r="D9" s="53"/>
      <c r="E9" s="53"/>
      <c r="F9" s="53"/>
      <c r="G9" s="53"/>
      <c r="H9" s="53"/>
      <c r="I9" s="53"/>
      <c r="K9" s="44"/>
      <c r="L9" s="44"/>
      <c r="M9" s="44"/>
      <c r="N9" s="44"/>
      <c r="O9" s="44">
        <f>AVERAGE(O11:O14)</f>
        <v>0.91666666666666674</v>
      </c>
      <c r="P9" s="44"/>
      <c r="Q9" s="44"/>
    </row>
    <row r="10" spans="1:17" s="160" customFormat="1" ht="21" x14ac:dyDescent="0.4">
      <c r="A10" s="42"/>
      <c r="B10" s="244" t="s">
        <v>639</v>
      </c>
      <c r="C10" s="244"/>
      <c r="D10" s="244"/>
      <c r="E10" s="244"/>
      <c r="F10" s="244"/>
      <c r="G10" s="244"/>
      <c r="H10" s="244"/>
      <c r="I10" s="244"/>
      <c r="O10" s="44" t="s">
        <v>65</v>
      </c>
      <c r="P10" s="44"/>
    </row>
    <row r="11" spans="1:17" ht="14.45" x14ac:dyDescent="0.3">
      <c r="A11" s="160"/>
      <c r="B11" s="159"/>
      <c r="C11" s="248" t="s">
        <v>1109</v>
      </c>
      <c r="D11" s="248"/>
      <c r="E11" s="248"/>
      <c r="F11" s="248"/>
      <c r="G11" s="248"/>
      <c r="H11" s="248"/>
      <c r="I11" s="62"/>
      <c r="O11" s="163">
        <f>SUM(N:N)/6</f>
        <v>0.83333333333333337</v>
      </c>
      <c r="P11" s="160">
        <f>ROUNDUP(O11,0)</f>
        <v>1</v>
      </c>
    </row>
    <row r="12" spans="1:17" ht="14.45" x14ac:dyDescent="0.3">
      <c r="A12" s="160"/>
      <c r="B12" s="159"/>
      <c r="C12" s="248" t="s">
        <v>26</v>
      </c>
      <c r="D12" s="248"/>
      <c r="E12" s="248"/>
      <c r="F12" s="248"/>
      <c r="G12" s="248"/>
      <c r="H12" s="248"/>
      <c r="I12" s="62"/>
      <c r="O12" s="44" t="s">
        <v>64</v>
      </c>
    </row>
    <row r="13" spans="1:17" ht="14.45" x14ac:dyDescent="0.3">
      <c r="B13" s="62"/>
      <c r="C13" s="62"/>
      <c r="D13" s="62"/>
      <c r="E13" s="62"/>
      <c r="F13" s="62"/>
      <c r="G13" s="62"/>
      <c r="H13" s="62"/>
      <c r="I13" s="62"/>
      <c r="O13" s="44">
        <f>SUM(N15:N27)/5</f>
        <v>1</v>
      </c>
      <c r="P13" s="44">
        <f>ROUNDUP(O13,0)</f>
        <v>1</v>
      </c>
    </row>
    <row r="14" spans="1:17" ht="14.45" x14ac:dyDescent="0.3">
      <c r="B14" s="62"/>
      <c r="C14" s="62"/>
      <c r="D14" s="94" t="s">
        <v>1110</v>
      </c>
      <c r="E14" s="94" t="s">
        <v>1111</v>
      </c>
      <c r="F14" s="94" t="s">
        <v>1221</v>
      </c>
      <c r="G14" s="94" t="s">
        <v>1112</v>
      </c>
      <c r="H14" s="89" t="s">
        <v>636</v>
      </c>
      <c r="I14" s="62"/>
      <c r="K14" s="44" t="s">
        <v>631</v>
      </c>
      <c r="L14" s="44" t="s">
        <v>632</v>
      </c>
      <c r="M14" s="44" t="s">
        <v>631</v>
      </c>
      <c r="O14" s="44" t="s">
        <v>633</v>
      </c>
    </row>
    <row r="15" spans="1:17" ht="80.25" customHeight="1" x14ac:dyDescent="0.25">
      <c r="B15" s="62"/>
      <c r="C15" s="90" t="s">
        <v>439</v>
      </c>
      <c r="D15" s="91" t="s">
        <v>423</v>
      </c>
      <c r="E15" s="91" t="s">
        <v>506</v>
      </c>
      <c r="F15" s="91" t="s">
        <v>942</v>
      </c>
      <c r="G15" s="92" t="s">
        <v>942</v>
      </c>
      <c r="H15" s="192" t="s">
        <v>1411</v>
      </c>
      <c r="I15" s="62"/>
      <c r="K15" s="44" t="s">
        <v>505</v>
      </c>
      <c r="L15" s="44">
        <v>1</v>
      </c>
      <c r="M15" s="44" t="s">
        <v>505</v>
      </c>
      <c r="N15" s="44">
        <f>IF(G15="","",VLOOKUP(G15,K:L,2,FALSE))</f>
        <v>3</v>
      </c>
      <c r="O15" s="44" t="str">
        <f>IF(ISERROR(VLOOKUP(G15,$J$15:$K$20,2,FALSE)),"",VLOOKUP(G15,$J$15:$K$20,2,FALSE))</f>
        <v/>
      </c>
    </row>
    <row r="16" spans="1:17" ht="121.5" customHeight="1" x14ac:dyDescent="0.25">
      <c r="B16" s="62"/>
      <c r="C16" s="251" t="s">
        <v>2</v>
      </c>
      <c r="D16" s="251"/>
      <c r="E16" s="251"/>
      <c r="F16" s="251"/>
      <c r="G16" s="251"/>
      <c r="H16" s="251"/>
      <c r="I16" s="62"/>
      <c r="K16" s="44" t="s">
        <v>506</v>
      </c>
      <c r="L16" s="44">
        <v>2</v>
      </c>
      <c r="M16" s="44" t="s">
        <v>506</v>
      </c>
      <c r="O16" s="44" t="str">
        <f>IF(ISERROR(VLOOKUP(#REF!,$J$15:$K$20,2,FALSE)),"",VLOOKUP(#REF!,$J$15:$K$20,2,FALSE))</f>
        <v/>
      </c>
    </row>
    <row r="17" spans="2:16" x14ac:dyDescent="0.25">
      <c r="B17" s="62"/>
      <c r="C17" s="93"/>
      <c r="D17" s="94" t="s">
        <v>1110</v>
      </c>
      <c r="E17" s="94" t="s">
        <v>1111</v>
      </c>
      <c r="F17" s="94" t="s">
        <v>1221</v>
      </c>
      <c r="G17" s="94" t="s">
        <v>1112</v>
      </c>
      <c r="H17" s="89" t="s">
        <v>636</v>
      </c>
      <c r="I17" s="62"/>
      <c r="K17" s="44" t="s">
        <v>942</v>
      </c>
      <c r="L17" s="44">
        <v>3</v>
      </c>
      <c r="M17" s="44" t="s">
        <v>942</v>
      </c>
      <c r="O17" s="44" t="str">
        <f>IF(ISERROR(VLOOKUP(G16,$J$15:$K$20,2,FALSE)),"",VLOOKUP(G16,$J$15:$K$20,2,FALSE))</f>
        <v/>
      </c>
    </row>
    <row r="18" spans="2:16" ht="80.25" customHeight="1" x14ac:dyDescent="0.3">
      <c r="B18" s="62"/>
      <c r="C18" s="95" t="s">
        <v>63</v>
      </c>
      <c r="D18" s="91"/>
      <c r="E18" s="91"/>
      <c r="F18" s="91"/>
      <c r="G18" s="92"/>
      <c r="H18" s="92"/>
      <c r="I18" s="62"/>
      <c r="K18" s="44" t="s">
        <v>619</v>
      </c>
      <c r="L18" s="44">
        <v>4</v>
      </c>
      <c r="M18" s="44" t="s">
        <v>619</v>
      </c>
      <c r="N18" s="44" t="str">
        <f>IF(G18="","",VLOOKUP(G18,K:L,2,FALSE))</f>
        <v/>
      </c>
      <c r="O18" s="44" t="str">
        <f>IF(ISERROR(VLOOKUP(G18,$J$15:$K$20,2,FALSE)),"",VLOOKUP(G18,$J$15:$K$20,2,FALSE))</f>
        <v/>
      </c>
    </row>
    <row r="19" spans="2:16" ht="27" customHeight="1" x14ac:dyDescent="0.25">
      <c r="B19" s="62"/>
      <c r="C19" s="251" t="s">
        <v>7</v>
      </c>
      <c r="D19" s="251"/>
      <c r="E19" s="251"/>
      <c r="F19" s="251"/>
      <c r="G19" s="251"/>
      <c r="H19" s="251"/>
      <c r="I19" s="62"/>
      <c r="K19" s="44" t="s">
        <v>620</v>
      </c>
      <c r="L19" s="44">
        <v>5</v>
      </c>
      <c r="M19" s="44" t="s">
        <v>620</v>
      </c>
      <c r="O19" s="44" t="str">
        <f>IF(ISERROR(VLOOKUP(G21,$J$15:$K$20,2,FALSE)),"",VLOOKUP(G21,$J$15:$K$20,2,FALSE))</f>
        <v/>
      </c>
    </row>
    <row r="20" spans="2:16" x14ac:dyDescent="0.25">
      <c r="B20" s="62"/>
      <c r="C20" s="95"/>
      <c r="D20" s="94" t="s">
        <v>1110</v>
      </c>
      <c r="E20" s="94" t="s">
        <v>1111</v>
      </c>
      <c r="F20" s="94" t="s">
        <v>1221</v>
      </c>
      <c r="G20" s="94" t="s">
        <v>1112</v>
      </c>
      <c r="H20" s="89" t="s">
        <v>636</v>
      </c>
      <c r="I20" s="62"/>
      <c r="K20" s="44" t="s">
        <v>621</v>
      </c>
      <c r="L20" s="44">
        <v>6</v>
      </c>
      <c r="M20" s="44" t="s">
        <v>621</v>
      </c>
    </row>
    <row r="21" spans="2:16" ht="80.25" customHeight="1" x14ac:dyDescent="0.3">
      <c r="B21" s="62"/>
      <c r="C21" s="95" t="s">
        <v>67</v>
      </c>
      <c r="D21" s="91"/>
      <c r="E21" s="91"/>
      <c r="F21" s="91"/>
      <c r="G21" s="92"/>
      <c r="H21" s="92"/>
      <c r="I21" s="62"/>
      <c r="N21" s="44" t="str">
        <f>IF(G21="","",VLOOKUP(G21,K:L,2,FALSE))</f>
        <v/>
      </c>
    </row>
    <row r="22" spans="2:16" ht="28.5" customHeight="1" x14ac:dyDescent="0.3">
      <c r="B22" s="62"/>
      <c r="C22" s="251" t="s">
        <v>7</v>
      </c>
      <c r="D22" s="251"/>
      <c r="E22" s="251"/>
      <c r="F22" s="251"/>
      <c r="G22" s="251"/>
      <c r="H22" s="251"/>
      <c r="I22" s="62"/>
    </row>
    <row r="23" spans="2:16" ht="14.45" x14ac:dyDescent="0.3">
      <c r="B23" s="62"/>
      <c r="C23" s="165"/>
      <c r="D23" s="94" t="s">
        <v>1110</v>
      </c>
      <c r="E23" s="94" t="s">
        <v>1111</v>
      </c>
      <c r="F23" s="94" t="s">
        <v>1221</v>
      </c>
      <c r="G23" s="94" t="s">
        <v>1112</v>
      </c>
      <c r="H23" s="89" t="s">
        <v>636</v>
      </c>
      <c r="I23" s="62"/>
    </row>
    <row r="24" spans="2:16" ht="80.25" customHeight="1" x14ac:dyDescent="0.3">
      <c r="B24" s="62"/>
      <c r="C24" s="95" t="s">
        <v>68</v>
      </c>
      <c r="D24" s="91"/>
      <c r="E24" s="91"/>
      <c r="F24" s="91"/>
      <c r="G24" s="92"/>
      <c r="H24" s="92"/>
      <c r="I24" s="62"/>
      <c r="N24" s="44" t="str">
        <f>IF(G24="","",VLOOKUP(G24,K:L,2,FALSE))</f>
        <v/>
      </c>
    </row>
    <row r="25" spans="2:16" ht="29.25" customHeight="1" x14ac:dyDescent="0.3">
      <c r="B25" s="62"/>
      <c r="C25" s="251" t="s">
        <v>7</v>
      </c>
      <c r="D25" s="251"/>
      <c r="E25" s="251"/>
      <c r="F25" s="251"/>
      <c r="G25" s="251"/>
      <c r="H25" s="251"/>
      <c r="I25" s="62"/>
    </row>
    <row r="26" spans="2:16" ht="14.45" x14ac:dyDescent="0.3">
      <c r="B26" s="62"/>
      <c r="C26" s="165"/>
      <c r="D26" s="94" t="s">
        <v>1110</v>
      </c>
      <c r="E26" s="94" t="s">
        <v>1111</v>
      </c>
      <c r="F26" s="94" t="s">
        <v>1221</v>
      </c>
      <c r="G26" s="94" t="s">
        <v>1112</v>
      </c>
      <c r="H26" s="89" t="s">
        <v>636</v>
      </c>
      <c r="I26" s="62"/>
    </row>
    <row r="27" spans="2:16" ht="80.25" customHeight="1" x14ac:dyDescent="0.25">
      <c r="B27" s="62"/>
      <c r="C27" s="90" t="s">
        <v>440</v>
      </c>
      <c r="D27" s="91" t="s">
        <v>423</v>
      </c>
      <c r="E27" s="91" t="s">
        <v>506</v>
      </c>
      <c r="F27" s="91" t="s">
        <v>619</v>
      </c>
      <c r="G27" s="92" t="s">
        <v>506</v>
      </c>
      <c r="H27" s="192" t="s">
        <v>1426</v>
      </c>
      <c r="I27" s="62"/>
      <c r="N27" s="44">
        <f>IF(G27="","",VLOOKUP(G27,K:L,2,FALSE))</f>
        <v>2</v>
      </c>
    </row>
    <row r="28" spans="2:16" ht="129.75" customHeight="1" x14ac:dyDescent="0.25">
      <c r="B28" s="62"/>
      <c r="C28" s="251" t="s">
        <v>70</v>
      </c>
      <c r="D28" s="251"/>
      <c r="E28" s="251"/>
      <c r="F28" s="251"/>
      <c r="G28" s="251"/>
      <c r="H28" s="251"/>
      <c r="I28" s="62"/>
      <c r="P28" s="164">
        <v>3</v>
      </c>
    </row>
    <row r="29" spans="2:16" x14ac:dyDescent="0.25">
      <c r="B29" s="62"/>
      <c r="C29" s="93"/>
      <c r="D29" s="94" t="s">
        <v>1110</v>
      </c>
      <c r="E29" s="94" t="s">
        <v>1111</v>
      </c>
      <c r="F29" s="94" t="s">
        <v>1221</v>
      </c>
      <c r="G29" s="94" t="s">
        <v>1112</v>
      </c>
      <c r="H29" s="89" t="s">
        <v>636</v>
      </c>
      <c r="I29" s="62"/>
      <c r="P29" s="44" t="str">
        <f>IF(OR(P28&gt;=2,P28&lt;=-2),N30,P11)</f>
        <v/>
      </c>
    </row>
    <row r="30" spans="2:16" ht="80.25" customHeight="1" x14ac:dyDescent="0.25">
      <c r="B30" s="62"/>
      <c r="C30" s="90" t="s">
        <v>441</v>
      </c>
      <c r="D30" s="91" t="s">
        <v>424</v>
      </c>
      <c r="E30" s="91" t="s">
        <v>619</v>
      </c>
      <c r="F30" s="91" t="s">
        <v>620</v>
      </c>
      <c r="G30" s="92"/>
      <c r="H30" s="92"/>
      <c r="I30" s="62"/>
      <c r="N30" s="44" t="str">
        <f>IF(G30="","",VLOOKUP(G30,K:L,2,FALSE))</f>
        <v/>
      </c>
      <c r="P30" s="44" t="e">
        <f>VLOOKUP(P29,L15:M20,2,FALSE)</f>
        <v>#N/A</v>
      </c>
    </row>
    <row r="31" spans="2:16" ht="123" customHeight="1" x14ac:dyDescent="0.25">
      <c r="B31" s="62"/>
      <c r="C31" s="251" t="s">
        <v>69</v>
      </c>
      <c r="D31" s="251"/>
      <c r="E31" s="251"/>
      <c r="F31" s="251"/>
      <c r="G31" s="251"/>
      <c r="H31" s="251"/>
      <c r="I31" s="62"/>
    </row>
    <row r="32" spans="2:16" x14ac:dyDescent="0.25">
      <c r="B32" s="62"/>
      <c r="C32" s="93"/>
      <c r="D32" s="94"/>
      <c r="E32" s="94"/>
      <c r="F32" s="94"/>
      <c r="G32" s="94"/>
      <c r="H32" s="94"/>
      <c r="I32" s="62"/>
    </row>
    <row r="33" spans="2:9" x14ac:dyDescent="0.25">
      <c r="B33" s="62"/>
      <c r="C33" s="62"/>
      <c r="D33" s="62"/>
      <c r="E33" s="62"/>
      <c r="F33" s="62"/>
      <c r="G33" s="62"/>
      <c r="H33" s="62"/>
      <c r="I33" s="62"/>
    </row>
    <row r="34" spans="2:9" x14ac:dyDescent="0.25">
      <c r="B34" s="62"/>
      <c r="C34" s="62"/>
      <c r="D34" s="62"/>
      <c r="E34" s="62"/>
      <c r="F34" s="62"/>
      <c r="G34" s="62"/>
      <c r="H34" s="62"/>
      <c r="I34" s="62"/>
    </row>
    <row r="35" spans="2:9" x14ac:dyDescent="0.25">
      <c r="B35" s="62"/>
      <c r="C35" s="62"/>
      <c r="D35" s="62"/>
      <c r="E35" s="62"/>
      <c r="F35" s="62" t="s">
        <v>637</v>
      </c>
      <c r="G35" s="62"/>
      <c r="H35" s="62"/>
      <c r="I35" s="62"/>
    </row>
    <row r="36" spans="2:9" ht="30" x14ac:dyDescent="0.25">
      <c r="B36" s="62"/>
      <c r="C36" s="62"/>
      <c r="D36" s="62"/>
      <c r="E36" s="62"/>
      <c r="F36" s="249" t="s">
        <v>838</v>
      </c>
      <c r="G36" s="250"/>
      <c r="H36" s="87" t="s">
        <v>508</v>
      </c>
      <c r="I36" s="62"/>
    </row>
    <row r="37" spans="2:9" ht="30" x14ac:dyDescent="0.25">
      <c r="B37" s="62"/>
      <c r="C37" s="62"/>
      <c r="D37" s="62"/>
      <c r="E37" s="62"/>
      <c r="F37" s="249" t="s">
        <v>839</v>
      </c>
      <c r="G37" s="250"/>
      <c r="H37" s="87" t="s">
        <v>509</v>
      </c>
      <c r="I37" s="62"/>
    </row>
    <row r="38" spans="2:9" ht="45" x14ac:dyDescent="0.25">
      <c r="B38" s="62"/>
      <c r="C38" s="62"/>
      <c r="D38" s="62"/>
      <c r="E38" s="62"/>
      <c r="F38" s="249" t="s">
        <v>840</v>
      </c>
      <c r="G38" s="250"/>
      <c r="H38" s="87" t="s">
        <v>510</v>
      </c>
      <c r="I38" s="62"/>
    </row>
    <row r="39" spans="2:9" ht="30" x14ac:dyDescent="0.25">
      <c r="B39" s="62"/>
      <c r="C39" s="62"/>
      <c r="D39" s="62"/>
      <c r="E39" s="62"/>
      <c r="F39" s="249" t="s">
        <v>841</v>
      </c>
      <c r="G39" s="250"/>
      <c r="H39" s="87" t="s">
        <v>511</v>
      </c>
      <c r="I39" s="62"/>
    </row>
    <row r="40" spans="2:9" ht="30" x14ac:dyDescent="0.25">
      <c r="B40" s="62"/>
      <c r="C40" s="62"/>
      <c r="D40" s="62"/>
      <c r="E40" s="62"/>
      <c r="F40" s="249" t="s">
        <v>842</v>
      </c>
      <c r="G40" s="250"/>
      <c r="H40" s="87" t="s">
        <v>512</v>
      </c>
      <c r="I40" s="62"/>
    </row>
    <row r="41" spans="2:9" ht="30" x14ac:dyDescent="0.25">
      <c r="B41" s="62"/>
      <c r="C41" s="62"/>
      <c r="D41" s="62"/>
      <c r="E41" s="62"/>
      <c r="F41" s="249" t="s">
        <v>843</v>
      </c>
      <c r="G41" s="250"/>
      <c r="H41" s="87" t="s">
        <v>513</v>
      </c>
      <c r="I41" s="62"/>
    </row>
    <row r="42" spans="2:9" x14ac:dyDescent="0.25">
      <c r="B42" s="62"/>
      <c r="C42" s="62"/>
      <c r="D42" s="62"/>
      <c r="E42" s="62"/>
      <c r="F42" s="62"/>
      <c r="G42" s="62"/>
      <c r="H42" s="62"/>
      <c r="I42" s="62"/>
    </row>
    <row r="43" spans="2:9" x14ac:dyDescent="0.25">
      <c r="B43" s="62"/>
      <c r="C43" s="62"/>
      <c r="D43" s="62"/>
      <c r="E43" s="62"/>
      <c r="F43" s="62"/>
      <c r="G43" s="62"/>
      <c r="H43" s="62"/>
      <c r="I43" s="62"/>
    </row>
  </sheetData>
  <sheetProtection password="CA59" sheet="1" objects="1" scenarios="1"/>
  <mergeCells count="15">
    <mergeCell ref="F41:G41"/>
    <mergeCell ref="C12:H12"/>
    <mergeCell ref="F39:G39"/>
    <mergeCell ref="C25:H25"/>
    <mergeCell ref="C28:H28"/>
    <mergeCell ref="C31:H31"/>
    <mergeCell ref="B10:I10"/>
    <mergeCell ref="C11:H11"/>
    <mergeCell ref="F40:G40"/>
    <mergeCell ref="F36:G36"/>
    <mergeCell ref="F37:G37"/>
    <mergeCell ref="F38:G38"/>
    <mergeCell ref="C16:H16"/>
    <mergeCell ref="C19:H19"/>
    <mergeCell ref="C22:H22"/>
  </mergeCells>
  <phoneticPr fontId="3" type="noConversion"/>
  <dataValidations count="1">
    <dataValidation type="list" allowBlank="1" showInputMessage="1" showErrorMessage="1" sqref="G27 G15 G21 G24 G18 G30">
      <formula1>$K$15:$K$20</formula1>
    </dataValidation>
  </dataValidations>
  <printOptions horizontalCentered="1"/>
  <pageMargins left="0.22" right="0.19" top="0.59" bottom="0.76" header="0.51181102362204722" footer="0.51181102362204722"/>
  <pageSetup scale="75" orientation="landscape" verticalDpi="0" r:id="rId1"/>
  <headerFooter alignWithMargins="0">
    <oddFooter>&amp;RPage&amp;Pof&amp;N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44"/>
  </sheetPr>
  <dimension ref="A1:Z208"/>
  <sheetViews>
    <sheetView showGridLines="0" topLeftCell="A19" zoomScaleNormal="100" workbookViewId="0">
      <selection activeCell="F39" sqref="F39"/>
    </sheetView>
  </sheetViews>
  <sheetFormatPr defaultColWidth="9.140625" defaultRowHeight="15" x14ac:dyDescent="0.25"/>
  <cols>
    <col min="1" max="1" width="2.7109375" style="44" customWidth="1"/>
    <col min="2" max="2" width="3.42578125" style="44" customWidth="1"/>
    <col min="3" max="3" width="28.42578125" style="44" customWidth="1"/>
    <col min="4" max="4" width="28.5703125" style="44" customWidth="1"/>
    <col min="5" max="5" width="17.140625" style="44" customWidth="1"/>
    <col min="6" max="6" width="67.42578125" style="44" customWidth="1"/>
    <col min="7" max="7" width="39.140625" style="44" customWidth="1"/>
    <col min="8" max="8" width="3.140625" style="44" customWidth="1"/>
    <col min="9" max="10" width="9.140625" style="44"/>
    <col min="11" max="26" width="9.140625" style="44" hidden="1" customWidth="1"/>
    <col min="27" max="16384" width="9.140625" style="44"/>
  </cols>
  <sheetData>
    <row r="1" spans="1:14" s="42" customFormat="1" ht="14.45" x14ac:dyDescent="0.3"/>
    <row r="2" spans="1:14" s="42" customFormat="1" ht="14.45" x14ac:dyDescent="0.3">
      <c r="G2" s="53"/>
      <c r="H2" s="53"/>
    </row>
    <row r="3" spans="1:14" s="42" customFormat="1" ht="14.45" x14ac:dyDescent="0.3">
      <c r="G3" s="53"/>
      <c r="H3" s="53"/>
    </row>
    <row r="4" spans="1:14" s="42" customFormat="1" ht="14.45" x14ac:dyDescent="0.3">
      <c r="G4" s="53"/>
      <c r="H4" s="53"/>
    </row>
    <row r="5" spans="1:14" s="42" customFormat="1" ht="14.45" x14ac:dyDescent="0.3">
      <c r="G5" s="53"/>
      <c r="H5" s="53"/>
    </row>
    <row r="6" spans="1:14" s="42" customFormat="1" ht="14.45" x14ac:dyDescent="0.3">
      <c r="B6" s="53"/>
      <c r="C6" s="53"/>
      <c r="D6" s="53"/>
      <c r="E6" s="53"/>
      <c r="F6" s="53"/>
      <c r="G6" s="53"/>
      <c r="H6" s="53"/>
    </row>
    <row r="7" spans="1:14" s="42" customFormat="1" ht="14.45" x14ac:dyDescent="0.3">
      <c r="B7" s="53" t="str">
        <f>"Project:  "&amp;BasicData!$E$13</f>
        <v>Project:  2223 - Promoting Integrated Ecosystem and Natural Resource Management in Honduras</v>
      </c>
      <c r="C7" s="53"/>
      <c r="D7" s="53"/>
      <c r="E7" s="53"/>
      <c r="F7" s="53"/>
      <c r="G7" s="53"/>
      <c r="H7" s="53"/>
    </row>
    <row r="8" spans="1:14" s="42" customFormat="1" ht="14.45" x14ac:dyDescent="0.3">
      <c r="B8" s="53"/>
      <c r="C8" s="53"/>
      <c r="D8" s="53"/>
      <c r="E8" s="53"/>
      <c r="F8" s="53"/>
      <c r="G8" s="53"/>
      <c r="H8" s="53"/>
    </row>
    <row r="9" spans="1:14" s="42" customFormat="1" ht="14.45" x14ac:dyDescent="0.3">
      <c r="B9" s="53"/>
      <c r="C9" s="53"/>
      <c r="D9" s="53"/>
      <c r="E9" s="53"/>
      <c r="F9" s="53"/>
      <c r="G9" s="53"/>
      <c r="H9" s="53"/>
    </row>
    <row r="10" spans="1:14" s="160" customFormat="1" ht="21" x14ac:dyDescent="0.4">
      <c r="A10" s="42"/>
      <c r="B10" s="244" t="s">
        <v>49</v>
      </c>
      <c r="C10" s="244"/>
      <c r="D10" s="244"/>
      <c r="E10" s="244"/>
      <c r="F10" s="244"/>
      <c r="G10" s="244"/>
      <c r="H10" s="244"/>
    </row>
    <row r="11" spans="1:14" s="75" customFormat="1" ht="14.45" x14ac:dyDescent="0.3">
      <c r="A11" s="160"/>
      <c r="B11" s="76"/>
      <c r="C11" s="245" t="s">
        <v>71</v>
      </c>
      <c r="D11" s="245"/>
      <c r="E11" s="245"/>
      <c r="F11" s="245"/>
      <c r="G11" s="245"/>
      <c r="H11" s="62"/>
    </row>
    <row r="12" spans="1:14" ht="14.45" x14ac:dyDescent="0.3">
      <c r="A12" s="75"/>
      <c r="B12" s="76"/>
      <c r="C12" s="245" t="s">
        <v>26</v>
      </c>
      <c r="D12" s="245"/>
      <c r="E12" s="245"/>
      <c r="F12" s="245"/>
      <c r="G12" s="245"/>
      <c r="H12" s="62"/>
    </row>
    <row r="13" spans="1:14" ht="14.45" x14ac:dyDescent="0.3">
      <c r="A13" s="75"/>
      <c r="B13" s="62"/>
      <c r="C13" s="62"/>
      <c r="D13" s="62"/>
      <c r="E13" s="62"/>
      <c r="F13" s="62"/>
      <c r="G13" s="62"/>
      <c r="H13" s="62"/>
    </row>
    <row r="14" spans="1:14" ht="21" x14ac:dyDescent="0.4">
      <c r="A14" s="75"/>
      <c r="B14" s="244" t="s">
        <v>72</v>
      </c>
      <c r="C14" s="252"/>
      <c r="D14" s="252"/>
      <c r="E14" s="252"/>
      <c r="F14" s="252"/>
      <c r="G14" s="244"/>
      <c r="H14" s="244"/>
    </row>
    <row r="15" spans="1:14" ht="14.45" x14ac:dyDescent="0.3">
      <c r="B15" s="82"/>
      <c r="C15" s="83"/>
      <c r="D15" s="83"/>
      <c r="E15" s="83"/>
      <c r="F15" s="83"/>
      <c r="G15" s="84"/>
      <c r="H15" s="82"/>
    </row>
    <row r="16" spans="1:14" ht="30" customHeight="1" x14ac:dyDescent="0.3">
      <c r="B16" s="82"/>
      <c r="C16" s="253" t="s">
        <v>3</v>
      </c>
      <c r="D16" s="253"/>
      <c r="E16" s="253"/>
      <c r="F16" s="253"/>
      <c r="G16" s="253"/>
      <c r="H16" s="82"/>
      <c r="L16" s="45" t="s">
        <v>48</v>
      </c>
      <c r="M16" s="45"/>
      <c r="N16" s="45"/>
    </row>
    <row r="17" spans="2:15" ht="14.45" x14ac:dyDescent="0.3">
      <c r="B17" s="82"/>
      <c r="C17" s="83"/>
      <c r="D17" s="83"/>
      <c r="E17" s="184"/>
      <c r="F17" s="86"/>
      <c r="G17" s="84"/>
      <c r="H17" s="82"/>
      <c r="K17" s="44" t="s">
        <v>545</v>
      </c>
      <c r="L17" s="45" t="str">
        <f>M17&amp;" "&amp;N17</f>
        <v>Jan 2003</v>
      </c>
      <c r="M17" s="45" t="s">
        <v>608</v>
      </c>
      <c r="N17" s="45">
        <v>2003</v>
      </c>
      <c r="O17" s="44">
        <v>1</v>
      </c>
    </row>
    <row r="18" spans="2:15" ht="14.45" x14ac:dyDescent="0.3">
      <c r="B18" s="82"/>
      <c r="C18" s="82"/>
      <c r="D18" s="82"/>
      <c r="E18" s="82"/>
      <c r="F18" s="82"/>
      <c r="G18" s="82"/>
      <c r="H18" s="82"/>
      <c r="K18" s="44" t="s">
        <v>546</v>
      </c>
      <c r="L18" s="45" t="str">
        <f t="shared" ref="L18:L81" si="0">M18&amp;" "&amp;N18</f>
        <v>Feb 2003</v>
      </c>
      <c r="M18" s="45" t="s">
        <v>609</v>
      </c>
      <c r="N18" s="45">
        <v>2003</v>
      </c>
      <c r="O18" s="44">
        <f>O17+1</f>
        <v>2</v>
      </c>
    </row>
    <row r="19" spans="2:15" ht="43.15" x14ac:dyDescent="0.3">
      <c r="B19" s="69"/>
      <c r="C19" s="82"/>
      <c r="D19" s="47" t="s">
        <v>52</v>
      </c>
      <c r="E19" s="47" t="s">
        <v>53</v>
      </c>
      <c r="F19" s="47" t="s">
        <v>54</v>
      </c>
      <c r="G19" s="47" t="s">
        <v>55</v>
      </c>
      <c r="H19" s="62"/>
      <c r="L19" s="45" t="str">
        <f t="shared" si="0"/>
        <v>Mar 2003</v>
      </c>
      <c r="M19" s="45" t="s">
        <v>610</v>
      </c>
      <c r="N19" s="45">
        <v>2003</v>
      </c>
      <c r="O19" s="44">
        <f t="shared" ref="O19:O40" si="1">O18+1</f>
        <v>3</v>
      </c>
    </row>
    <row r="20" spans="2:15" ht="33.75" customHeight="1" x14ac:dyDescent="0.3">
      <c r="B20" s="62"/>
      <c r="C20" s="82"/>
      <c r="D20" s="198" t="s">
        <v>56</v>
      </c>
      <c r="E20" s="92"/>
      <c r="F20" s="92"/>
      <c r="G20" s="92"/>
      <c r="H20" s="62"/>
      <c r="L20" s="45" t="str">
        <f t="shared" si="0"/>
        <v>Apr 2003</v>
      </c>
      <c r="M20" s="45" t="s">
        <v>611</v>
      </c>
      <c r="N20" s="45">
        <v>2003</v>
      </c>
      <c r="O20" s="44">
        <f t="shared" si="1"/>
        <v>4</v>
      </c>
    </row>
    <row r="21" spans="2:15" ht="33.75" customHeight="1" x14ac:dyDescent="0.3">
      <c r="B21" s="62"/>
      <c r="C21" s="82"/>
      <c r="D21" s="198" t="s">
        <v>57</v>
      </c>
      <c r="E21" s="92"/>
      <c r="F21" s="92"/>
      <c r="G21" s="92"/>
      <c r="H21" s="62"/>
      <c r="L21" s="45" t="str">
        <f t="shared" si="0"/>
        <v>May 2003</v>
      </c>
      <c r="M21" s="45" t="s">
        <v>1151</v>
      </c>
      <c r="N21" s="45">
        <v>2003</v>
      </c>
      <c r="O21" s="44">
        <f t="shared" si="1"/>
        <v>5</v>
      </c>
    </row>
    <row r="22" spans="2:15" ht="33.75" customHeight="1" x14ac:dyDescent="0.3">
      <c r="B22" s="62"/>
      <c r="C22" s="82"/>
      <c r="D22" s="198" t="s">
        <v>58</v>
      </c>
      <c r="E22" s="92"/>
      <c r="F22" s="92"/>
      <c r="G22" s="92"/>
      <c r="H22" s="62"/>
      <c r="L22" s="45" t="str">
        <f t="shared" si="0"/>
        <v>Jun 2003</v>
      </c>
      <c r="M22" s="45" t="s">
        <v>612</v>
      </c>
      <c r="N22" s="45">
        <v>2003</v>
      </c>
      <c r="O22" s="44">
        <f t="shared" si="1"/>
        <v>6</v>
      </c>
    </row>
    <row r="23" spans="2:15" s="160" customFormat="1" ht="33.75" customHeight="1" x14ac:dyDescent="0.3">
      <c r="B23" s="62"/>
      <c r="C23" s="82"/>
      <c r="D23" s="198" t="s">
        <v>59</v>
      </c>
      <c r="E23" s="92"/>
      <c r="F23" s="92"/>
      <c r="G23" s="92"/>
      <c r="H23" s="62"/>
      <c r="L23" s="162" t="str">
        <f t="shared" si="0"/>
        <v>Jul 2003</v>
      </c>
      <c r="M23" s="162" t="s">
        <v>613</v>
      </c>
      <c r="N23" s="162">
        <v>2003</v>
      </c>
      <c r="O23" s="160">
        <f t="shared" si="1"/>
        <v>7</v>
      </c>
    </row>
    <row r="24" spans="2:15" s="66" customFormat="1" ht="33.75" customHeight="1" x14ac:dyDescent="0.25">
      <c r="B24" s="62"/>
      <c r="C24" s="82"/>
      <c r="D24" s="198" t="s">
        <v>60</v>
      </c>
      <c r="E24" s="92">
        <v>24</v>
      </c>
      <c r="F24" s="192" t="s">
        <v>1412</v>
      </c>
      <c r="G24" s="192" t="s">
        <v>1413</v>
      </c>
      <c r="H24" s="62"/>
      <c r="L24" s="85" t="str">
        <f t="shared" si="0"/>
        <v>Aug 2003</v>
      </c>
      <c r="M24" s="85" t="s">
        <v>614</v>
      </c>
      <c r="N24" s="85">
        <v>2003</v>
      </c>
      <c r="O24" s="66">
        <f t="shared" si="1"/>
        <v>8</v>
      </c>
    </row>
    <row r="25" spans="2:15" s="63" customFormat="1" ht="14.45" x14ac:dyDescent="0.3">
      <c r="B25" s="62"/>
      <c r="C25" s="62"/>
      <c r="D25" s="62"/>
      <c r="E25" s="62"/>
      <c r="F25" s="62"/>
      <c r="G25" s="62"/>
      <c r="H25" s="62"/>
      <c r="L25" s="85" t="str">
        <f t="shared" si="0"/>
        <v>Sep 2003</v>
      </c>
      <c r="M25" s="85" t="s">
        <v>615</v>
      </c>
      <c r="N25" s="85">
        <v>2003</v>
      </c>
      <c r="O25" s="66">
        <f t="shared" si="1"/>
        <v>9</v>
      </c>
    </row>
    <row r="26" spans="2:15" s="63" customFormat="1" ht="14.45" x14ac:dyDescent="0.3">
      <c r="B26" s="82"/>
      <c r="C26" s="83"/>
      <c r="D26" s="83"/>
      <c r="E26" s="83"/>
      <c r="F26" s="83"/>
      <c r="G26" s="84"/>
      <c r="H26" s="82"/>
      <c r="L26" s="85" t="str">
        <f t="shared" si="0"/>
        <v>Oct 2003</v>
      </c>
      <c r="M26" s="85" t="s">
        <v>616</v>
      </c>
      <c r="N26" s="85">
        <v>2003</v>
      </c>
      <c r="O26" s="66">
        <f t="shared" si="1"/>
        <v>10</v>
      </c>
    </row>
    <row r="27" spans="2:15" s="63" customFormat="1" ht="21" x14ac:dyDescent="0.4">
      <c r="B27" s="244" t="s">
        <v>1242</v>
      </c>
      <c r="C27" s="252"/>
      <c r="D27" s="252"/>
      <c r="E27" s="252"/>
      <c r="F27" s="252"/>
      <c r="G27" s="244"/>
      <c r="H27" s="244"/>
      <c r="L27" s="85" t="str">
        <f t="shared" si="0"/>
        <v>Nov 2003</v>
      </c>
      <c r="M27" s="85" t="s">
        <v>617</v>
      </c>
      <c r="N27" s="85">
        <v>2003</v>
      </c>
      <c r="O27" s="66">
        <f t="shared" si="1"/>
        <v>11</v>
      </c>
    </row>
    <row r="28" spans="2:15" s="63" customFormat="1" x14ac:dyDescent="0.25">
      <c r="B28" s="69"/>
      <c r="C28" s="245" t="s">
        <v>1118</v>
      </c>
      <c r="D28" s="245"/>
      <c r="E28" s="245"/>
      <c r="F28" s="245"/>
      <c r="G28" s="245"/>
      <c r="H28" s="69"/>
      <c r="L28" s="85" t="str">
        <f t="shared" si="0"/>
        <v>Dec 2003</v>
      </c>
      <c r="M28" s="85" t="s">
        <v>618</v>
      </c>
      <c r="N28" s="85">
        <v>2003</v>
      </c>
      <c r="O28" s="66">
        <f t="shared" si="1"/>
        <v>12</v>
      </c>
    </row>
    <row r="29" spans="2:15" s="66" customFormat="1" x14ac:dyDescent="0.25">
      <c r="B29" s="69"/>
      <c r="C29" s="70"/>
      <c r="D29" s="70"/>
      <c r="E29" s="70"/>
      <c r="F29" s="70"/>
      <c r="G29" s="70"/>
      <c r="H29" s="69"/>
      <c r="L29" s="85" t="str">
        <f t="shared" si="0"/>
        <v>Jan 2004</v>
      </c>
      <c r="M29" s="85" t="s">
        <v>608</v>
      </c>
      <c r="N29" s="85">
        <f>N17+1</f>
        <v>2004</v>
      </c>
      <c r="O29" s="66">
        <f t="shared" si="1"/>
        <v>13</v>
      </c>
    </row>
    <row r="30" spans="2:15" s="66" customFormat="1" x14ac:dyDescent="0.25">
      <c r="B30" s="69"/>
      <c r="C30" s="86" t="s">
        <v>4</v>
      </c>
      <c r="D30" s="86"/>
      <c r="E30" s="83"/>
      <c r="F30" s="83"/>
      <c r="G30" s="69"/>
      <c r="H30" s="69"/>
      <c r="L30" s="85" t="str">
        <f t="shared" si="0"/>
        <v>Feb 2004</v>
      </c>
      <c r="M30" s="85" t="s">
        <v>609</v>
      </c>
      <c r="N30" s="85">
        <f t="shared" ref="N30:N93" si="2">N18+1</f>
        <v>2004</v>
      </c>
      <c r="O30" s="66">
        <f t="shared" si="1"/>
        <v>14</v>
      </c>
    </row>
    <row r="31" spans="2:15" s="66" customFormat="1" x14ac:dyDescent="0.25">
      <c r="B31" s="69"/>
      <c r="C31" s="83"/>
      <c r="D31" s="83"/>
      <c r="E31" s="184"/>
      <c r="F31" s="86"/>
      <c r="G31" s="69"/>
      <c r="H31" s="69"/>
      <c r="L31" s="85" t="str">
        <f t="shared" si="0"/>
        <v>Mar 2004</v>
      </c>
      <c r="M31" s="85" t="s">
        <v>610</v>
      </c>
      <c r="N31" s="85">
        <f t="shared" si="2"/>
        <v>2004</v>
      </c>
      <c r="O31" s="66">
        <f t="shared" si="1"/>
        <v>15</v>
      </c>
    </row>
    <row r="32" spans="2:15" s="66" customFormat="1" x14ac:dyDescent="0.25">
      <c r="B32" s="69"/>
      <c r="C32" s="83"/>
      <c r="D32" s="83"/>
      <c r="E32" s="83"/>
      <c r="F32" s="83"/>
      <c r="G32" s="84"/>
      <c r="H32" s="69"/>
      <c r="L32" s="85" t="str">
        <f t="shared" si="0"/>
        <v>Apr 2004</v>
      </c>
      <c r="M32" s="85" t="s">
        <v>611</v>
      </c>
      <c r="N32" s="85">
        <f t="shared" si="2"/>
        <v>2004</v>
      </c>
      <c r="O32" s="66">
        <f t="shared" si="1"/>
        <v>16</v>
      </c>
    </row>
    <row r="33" spans="2:15" x14ac:dyDescent="0.25">
      <c r="B33" s="62"/>
      <c r="C33" s="62"/>
      <c r="D33" s="77" t="s">
        <v>515</v>
      </c>
      <c r="E33" s="78" t="s">
        <v>516</v>
      </c>
      <c r="F33" s="78" t="s">
        <v>945</v>
      </c>
      <c r="G33" s="62"/>
      <c r="H33" s="62"/>
      <c r="L33" s="45" t="str">
        <f t="shared" si="0"/>
        <v>May 2004</v>
      </c>
      <c r="M33" s="45" t="s">
        <v>1151</v>
      </c>
      <c r="N33" s="45">
        <f t="shared" si="2"/>
        <v>2004</v>
      </c>
      <c r="O33" s="44">
        <f t="shared" si="1"/>
        <v>17</v>
      </c>
    </row>
    <row r="34" spans="2:15" ht="30.75" customHeight="1" x14ac:dyDescent="0.25">
      <c r="B34" s="62"/>
      <c r="C34" s="62"/>
      <c r="D34" s="79" t="s">
        <v>50</v>
      </c>
      <c r="E34" s="92"/>
      <c r="F34" s="80"/>
      <c r="G34" s="62"/>
      <c r="H34" s="62"/>
      <c r="L34" s="45" t="str">
        <f t="shared" si="0"/>
        <v>Jun 2004</v>
      </c>
      <c r="M34" s="45" t="s">
        <v>612</v>
      </c>
      <c r="N34" s="45">
        <f t="shared" si="2"/>
        <v>2004</v>
      </c>
      <c r="O34" s="44">
        <f t="shared" si="1"/>
        <v>18</v>
      </c>
    </row>
    <row r="35" spans="2:15" ht="30.75" customHeight="1" x14ac:dyDescent="0.25">
      <c r="B35" s="62"/>
      <c r="C35" s="62"/>
      <c r="D35" s="79" t="s">
        <v>444</v>
      </c>
      <c r="E35" s="92"/>
      <c r="F35" s="80"/>
      <c r="G35" s="62"/>
      <c r="H35" s="62"/>
      <c r="L35" s="45" t="str">
        <f t="shared" si="0"/>
        <v>Jul 2004</v>
      </c>
      <c r="M35" s="45" t="s">
        <v>613</v>
      </c>
      <c r="N35" s="45">
        <f t="shared" si="2"/>
        <v>2004</v>
      </c>
      <c r="O35" s="44">
        <f t="shared" si="1"/>
        <v>19</v>
      </c>
    </row>
    <row r="36" spans="2:15" ht="30.75" customHeight="1" x14ac:dyDescent="0.25">
      <c r="B36" s="62"/>
      <c r="C36" s="62"/>
      <c r="D36" s="79" t="s">
        <v>51</v>
      </c>
      <c r="E36" s="92"/>
      <c r="F36" s="80"/>
      <c r="G36" s="62"/>
      <c r="H36" s="62"/>
      <c r="L36" s="45" t="str">
        <f t="shared" si="0"/>
        <v>Aug 2004</v>
      </c>
      <c r="M36" s="45" t="s">
        <v>614</v>
      </c>
      <c r="N36" s="45">
        <f t="shared" si="2"/>
        <v>2004</v>
      </c>
      <c r="O36" s="44">
        <f t="shared" si="1"/>
        <v>20</v>
      </c>
    </row>
    <row r="37" spans="2:15" x14ac:dyDescent="0.25">
      <c r="B37" s="62"/>
      <c r="C37" s="62"/>
      <c r="D37" s="62"/>
      <c r="E37" s="62"/>
      <c r="F37" s="62"/>
      <c r="G37" s="62"/>
      <c r="H37" s="62"/>
      <c r="L37" s="45" t="str">
        <f t="shared" si="0"/>
        <v>Sep 2004</v>
      </c>
      <c r="M37" s="45" t="s">
        <v>615</v>
      </c>
      <c r="N37" s="45">
        <f t="shared" si="2"/>
        <v>2004</v>
      </c>
      <c r="O37" s="44">
        <f t="shared" si="1"/>
        <v>21</v>
      </c>
    </row>
    <row r="38" spans="2:15" x14ac:dyDescent="0.25">
      <c r="B38" s="62"/>
      <c r="C38" s="118"/>
      <c r="D38" s="118"/>
      <c r="E38" s="118"/>
      <c r="F38" s="118"/>
      <c r="G38" s="118"/>
      <c r="H38" s="62"/>
      <c r="L38" s="45" t="str">
        <f t="shared" si="0"/>
        <v>Oct 2004</v>
      </c>
      <c r="M38" s="45" t="s">
        <v>616</v>
      </c>
      <c r="N38" s="45">
        <f t="shared" si="2"/>
        <v>2004</v>
      </c>
      <c r="O38" s="44">
        <f t="shared" si="1"/>
        <v>22</v>
      </c>
    </row>
    <row r="39" spans="2:15" x14ac:dyDescent="0.25">
      <c r="B39" s="62"/>
      <c r="C39" s="62"/>
      <c r="D39" s="62"/>
      <c r="E39" s="62"/>
      <c r="F39" s="62"/>
      <c r="G39" s="62"/>
      <c r="H39" s="62"/>
      <c r="L39" s="45" t="str">
        <f t="shared" si="0"/>
        <v>Nov 2004</v>
      </c>
      <c r="M39" s="45" t="s">
        <v>617</v>
      </c>
      <c r="N39" s="45">
        <f t="shared" si="2"/>
        <v>2004</v>
      </c>
      <c r="O39" s="44">
        <f t="shared" si="1"/>
        <v>23</v>
      </c>
    </row>
    <row r="40" spans="2:15" x14ac:dyDescent="0.25">
      <c r="L40" s="45" t="str">
        <f t="shared" si="0"/>
        <v>Dec 2004</v>
      </c>
      <c r="M40" s="45" t="s">
        <v>618</v>
      </c>
      <c r="N40" s="45">
        <f t="shared" si="2"/>
        <v>2004</v>
      </c>
      <c r="O40" s="44">
        <f t="shared" si="1"/>
        <v>24</v>
      </c>
    </row>
    <row r="41" spans="2:15" x14ac:dyDescent="0.25">
      <c r="L41" s="45" t="str">
        <f t="shared" si="0"/>
        <v>Jan 2005</v>
      </c>
      <c r="M41" s="45" t="s">
        <v>608</v>
      </c>
      <c r="N41" s="45">
        <f>N29+1</f>
        <v>2005</v>
      </c>
      <c r="O41" s="44" t="s">
        <v>61</v>
      </c>
    </row>
    <row r="42" spans="2:15" x14ac:dyDescent="0.25">
      <c r="L42" s="45" t="str">
        <f t="shared" si="0"/>
        <v>Feb 2005</v>
      </c>
      <c r="M42" s="45" t="s">
        <v>609</v>
      </c>
      <c r="N42" s="45">
        <f t="shared" si="2"/>
        <v>2005</v>
      </c>
    </row>
    <row r="43" spans="2:15" x14ac:dyDescent="0.25">
      <c r="L43" s="45" t="str">
        <f t="shared" si="0"/>
        <v>Mar 2005</v>
      </c>
      <c r="M43" s="45" t="s">
        <v>610</v>
      </c>
      <c r="N43" s="45">
        <f t="shared" si="2"/>
        <v>2005</v>
      </c>
    </row>
    <row r="44" spans="2:15" x14ac:dyDescent="0.25">
      <c r="L44" s="45" t="str">
        <f t="shared" si="0"/>
        <v>Apr 2005</v>
      </c>
      <c r="M44" s="45" t="s">
        <v>611</v>
      </c>
      <c r="N44" s="45">
        <f t="shared" si="2"/>
        <v>2005</v>
      </c>
    </row>
    <row r="45" spans="2:15" x14ac:dyDescent="0.25">
      <c r="L45" s="45" t="str">
        <f t="shared" si="0"/>
        <v>May 2005</v>
      </c>
      <c r="M45" s="45" t="s">
        <v>1151</v>
      </c>
      <c r="N45" s="45">
        <f t="shared" si="2"/>
        <v>2005</v>
      </c>
    </row>
    <row r="46" spans="2:15" x14ac:dyDescent="0.25">
      <c r="L46" s="45" t="str">
        <f t="shared" si="0"/>
        <v>Jun 2005</v>
      </c>
      <c r="M46" s="45" t="s">
        <v>612</v>
      </c>
      <c r="N46" s="45">
        <f t="shared" si="2"/>
        <v>2005</v>
      </c>
    </row>
    <row r="47" spans="2:15" x14ac:dyDescent="0.25">
      <c r="L47" s="45" t="str">
        <f t="shared" si="0"/>
        <v>Jul 2005</v>
      </c>
      <c r="M47" s="45" t="s">
        <v>613</v>
      </c>
      <c r="N47" s="45">
        <f t="shared" si="2"/>
        <v>2005</v>
      </c>
    </row>
    <row r="48" spans="2:15" x14ac:dyDescent="0.25">
      <c r="L48" s="45" t="str">
        <f t="shared" si="0"/>
        <v>Aug 2005</v>
      </c>
      <c r="M48" s="45" t="s">
        <v>614</v>
      </c>
      <c r="N48" s="45">
        <f t="shared" si="2"/>
        <v>2005</v>
      </c>
    </row>
    <row r="49" spans="12:14" x14ac:dyDescent="0.25">
      <c r="L49" s="45" t="str">
        <f t="shared" si="0"/>
        <v>Sep 2005</v>
      </c>
      <c r="M49" s="45" t="s">
        <v>615</v>
      </c>
      <c r="N49" s="45">
        <f t="shared" si="2"/>
        <v>2005</v>
      </c>
    </row>
    <row r="50" spans="12:14" x14ac:dyDescent="0.25">
      <c r="L50" s="45" t="str">
        <f t="shared" si="0"/>
        <v>Oct 2005</v>
      </c>
      <c r="M50" s="45" t="s">
        <v>616</v>
      </c>
      <c r="N50" s="45">
        <f t="shared" si="2"/>
        <v>2005</v>
      </c>
    </row>
    <row r="51" spans="12:14" x14ac:dyDescent="0.25">
      <c r="L51" s="45" t="str">
        <f t="shared" si="0"/>
        <v>Nov 2005</v>
      </c>
      <c r="M51" s="45" t="s">
        <v>617</v>
      </c>
      <c r="N51" s="45">
        <f t="shared" si="2"/>
        <v>2005</v>
      </c>
    </row>
    <row r="52" spans="12:14" x14ac:dyDescent="0.25">
      <c r="L52" s="45" t="str">
        <f t="shared" si="0"/>
        <v>Dec 2005</v>
      </c>
      <c r="M52" s="45" t="s">
        <v>618</v>
      </c>
      <c r="N52" s="45">
        <f t="shared" si="2"/>
        <v>2005</v>
      </c>
    </row>
    <row r="53" spans="12:14" x14ac:dyDescent="0.25">
      <c r="L53" s="45" t="str">
        <f t="shared" si="0"/>
        <v>Jan 2006</v>
      </c>
      <c r="M53" s="45" t="s">
        <v>608</v>
      </c>
      <c r="N53" s="45">
        <f>N41+1</f>
        <v>2006</v>
      </c>
    </row>
    <row r="54" spans="12:14" x14ac:dyDescent="0.25">
      <c r="L54" s="45" t="str">
        <f t="shared" si="0"/>
        <v>Feb 2006</v>
      </c>
      <c r="M54" s="45" t="s">
        <v>609</v>
      </c>
      <c r="N54" s="45">
        <f t="shared" si="2"/>
        <v>2006</v>
      </c>
    </row>
    <row r="55" spans="12:14" x14ac:dyDescent="0.25">
      <c r="L55" s="45" t="str">
        <f t="shared" si="0"/>
        <v>Mar 2006</v>
      </c>
      <c r="M55" s="45" t="s">
        <v>610</v>
      </c>
      <c r="N55" s="45">
        <f t="shared" si="2"/>
        <v>2006</v>
      </c>
    </row>
    <row r="56" spans="12:14" x14ac:dyDescent="0.25">
      <c r="L56" s="45" t="str">
        <f t="shared" si="0"/>
        <v>Apr 2006</v>
      </c>
      <c r="M56" s="45" t="s">
        <v>611</v>
      </c>
      <c r="N56" s="45">
        <f t="shared" si="2"/>
        <v>2006</v>
      </c>
    </row>
    <row r="57" spans="12:14" x14ac:dyDescent="0.25">
      <c r="L57" s="45" t="str">
        <f t="shared" si="0"/>
        <v>May 2006</v>
      </c>
      <c r="M57" s="45" t="s">
        <v>1151</v>
      </c>
      <c r="N57" s="45">
        <f t="shared" si="2"/>
        <v>2006</v>
      </c>
    </row>
    <row r="58" spans="12:14" x14ac:dyDescent="0.25">
      <c r="L58" s="45" t="str">
        <f t="shared" si="0"/>
        <v>Jun 2006</v>
      </c>
      <c r="M58" s="45" t="s">
        <v>612</v>
      </c>
      <c r="N58" s="45">
        <f t="shared" si="2"/>
        <v>2006</v>
      </c>
    </row>
    <row r="59" spans="12:14" x14ac:dyDescent="0.25">
      <c r="L59" s="45" t="str">
        <f t="shared" si="0"/>
        <v>Jul 2006</v>
      </c>
      <c r="M59" s="45" t="s">
        <v>613</v>
      </c>
      <c r="N59" s="45">
        <f t="shared" si="2"/>
        <v>2006</v>
      </c>
    </row>
    <row r="60" spans="12:14" x14ac:dyDescent="0.25">
      <c r="L60" s="45" t="str">
        <f t="shared" si="0"/>
        <v>Aug 2006</v>
      </c>
      <c r="M60" s="45" t="s">
        <v>614</v>
      </c>
      <c r="N60" s="45">
        <f t="shared" si="2"/>
        <v>2006</v>
      </c>
    </row>
    <row r="61" spans="12:14" x14ac:dyDescent="0.25">
      <c r="L61" s="45" t="str">
        <f t="shared" si="0"/>
        <v>Sep 2006</v>
      </c>
      <c r="M61" s="45" t="s">
        <v>615</v>
      </c>
      <c r="N61" s="45">
        <f t="shared" si="2"/>
        <v>2006</v>
      </c>
    </row>
    <row r="62" spans="12:14" x14ac:dyDescent="0.25">
      <c r="L62" s="45" t="str">
        <f t="shared" si="0"/>
        <v>Oct 2006</v>
      </c>
      <c r="M62" s="45" t="s">
        <v>616</v>
      </c>
      <c r="N62" s="45">
        <f t="shared" si="2"/>
        <v>2006</v>
      </c>
    </row>
    <row r="63" spans="12:14" x14ac:dyDescent="0.25">
      <c r="L63" s="45" t="str">
        <f t="shared" si="0"/>
        <v>Nov 2006</v>
      </c>
      <c r="M63" s="45" t="s">
        <v>617</v>
      </c>
      <c r="N63" s="45">
        <f t="shared" si="2"/>
        <v>2006</v>
      </c>
    </row>
    <row r="64" spans="12:14" x14ac:dyDescent="0.25">
      <c r="L64" s="45" t="str">
        <f t="shared" si="0"/>
        <v>Dec 2006</v>
      </c>
      <c r="M64" s="45" t="s">
        <v>618</v>
      </c>
      <c r="N64" s="45">
        <f t="shared" si="2"/>
        <v>2006</v>
      </c>
    </row>
    <row r="65" spans="12:14" x14ac:dyDescent="0.25">
      <c r="L65" s="45" t="str">
        <f t="shared" si="0"/>
        <v>Jan 2007</v>
      </c>
      <c r="M65" s="45" t="s">
        <v>608</v>
      </c>
      <c r="N65" s="45">
        <f>N53+1</f>
        <v>2007</v>
      </c>
    </row>
    <row r="66" spans="12:14" x14ac:dyDescent="0.25">
      <c r="L66" s="45" t="str">
        <f t="shared" si="0"/>
        <v>Feb 2007</v>
      </c>
      <c r="M66" s="45" t="s">
        <v>609</v>
      </c>
      <c r="N66" s="45">
        <f t="shared" si="2"/>
        <v>2007</v>
      </c>
    </row>
    <row r="67" spans="12:14" x14ac:dyDescent="0.25">
      <c r="L67" s="45" t="str">
        <f t="shared" si="0"/>
        <v>Mar 2007</v>
      </c>
      <c r="M67" s="45" t="s">
        <v>610</v>
      </c>
      <c r="N67" s="45">
        <f t="shared" si="2"/>
        <v>2007</v>
      </c>
    </row>
    <row r="68" spans="12:14" x14ac:dyDescent="0.25">
      <c r="L68" s="45" t="str">
        <f t="shared" si="0"/>
        <v>Apr 2007</v>
      </c>
      <c r="M68" s="45" t="s">
        <v>611</v>
      </c>
      <c r="N68" s="45">
        <f t="shared" si="2"/>
        <v>2007</v>
      </c>
    </row>
    <row r="69" spans="12:14" x14ac:dyDescent="0.25">
      <c r="L69" s="45" t="str">
        <f t="shared" si="0"/>
        <v>May 2007</v>
      </c>
      <c r="M69" s="45" t="s">
        <v>1151</v>
      </c>
      <c r="N69" s="45">
        <f t="shared" si="2"/>
        <v>2007</v>
      </c>
    </row>
    <row r="70" spans="12:14" x14ac:dyDescent="0.25">
      <c r="L70" s="45" t="str">
        <f t="shared" si="0"/>
        <v>Jun 2007</v>
      </c>
      <c r="M70" s="45" t="s">
        <v>612</v>
      </c>
      <c r="N70" s="45">
        <f t="shared" si="2"/>
        <v>2007</v>
      </c>
    </row>
    <row r="71" spans="12:14" x14ac:dyDescent="0.25">
      <c r="L71" s="45" t="str">
        <f t="shared" si="0"/>
        <v>Jul 2007</v>
      </c>
      <c r="M71" s="45" t="s">
        <v>613</v>
      </c>
      <c r="N71" s="45">
        <f t="shared" si="2"/>
        <v>2007</v>
      </c>
    </row>
    <row r="72" spans="12:14" x14ac:dyDescent="0.25">
      <c r="L72" s="45" t="str">
        <f t="shared" si="0"/>
        <v>Aug 2007</v>
      </c>
      <c r="M72" s="45" t="s">
        <v>614</v>
      </c>
      <c r="N72" s="45">
        <f t="shared" si="2"/>
        <v>2007</v>
      </c>
    </row>
    <row r="73" spans="12:14" x14ac:dyDescent="0.25">
      <c r="L73" s="45" t="str">
        <f t="shared" si="0"/>
        <v>Sep 2007</v>
      </c>
      <c r="M73" s="45" t="s">
        <v>615</v>
      </c>
      <c r="N73" s="45">
        <f t="shared" si="2"/>
        <v>2007</v>
      </c>
    </row>
    <row r="74" spans="12:14" x14ac:dyDescent="0.25">
      <c r="L74" s="45" t="str">
        <f t="shared" si="0"/>
        <v>Oct 2007</v>
      </c>
      <c r="M74" s="45" t="s">
        <v>616</v>
      </c>
      <c r="N74" s="45">
        <f t="shared" si="2"/>
        <v>2007</v>
      </c>
    </row>
    <row r="75" spans="12:14" x14ac:dyDescent="0.25">
      <c r="L75" s="45" t="str">
        <f t="shared" si="0"/>
        <v>Nov 2007</v>
      </c>
      <c r="M75" s="45" t="s">
        <v>617</v>
      </c>
      <c r="N75" s="45">
        <f t="shared" si="2"/>
        <v>2007</v>
      </c>
    </row>
    <row r="76" spans="12:14" x14ac:dyDescent="0.25">
      <c r="L76" s="45" t="str">
        <f t="shared" si="0"/>
        <v>Dec 2007</v>
      </c>
      <c r="M76" s="45" t="s">
        <v>618</v>
      </c>
      <c r="N76" s="45">
        <f t="shared" si="2"/>
        <v>2007</v>
      </c>
    </row>
    <row r="77" spans="12:14" x14ac:dyDescent="0.25">
      <c r="L77" s="45" t="str">
        <f t="shared" si="0"/>
        <v>Jan 2008</v>
      </c>
      <c r="M77" s="45" t="s">
        <v>608</v>
      </c>
      <c r="N77" s="45">
        <f>N65+1</f>
        <v>2008</v>
      </c>
    </row>
    <row r="78" spans="12:14" x14ac:dyDescent="0.25">
      <c r="L78" s="45" t="str">
        <f t="shared" si="0"/>
        <v>Feb 2008</v>
      </c>
      <c r="M78" s="45" t="s">
        <v>609</v>
      </c>
      <c r="N78" s="45">
        <f t="shared" si="2"/>
        <v>2008</v>
      </c>
    </row>
    <row r="79" spans="12:14" x14ac:dyDescent="0.25">
      <c r="L79" s="45" t="str">
        <f t="shared" si="0"/>
        <v>Mar 2008</v>
      </c>
      <c r="M79" s="45" t="s">
        <v>610</v>
      </c>
      <c r="N79" s="45">
        <f t="shared" si="2"/>
        <v>2008</v>
      </c>
    </row>
    <row r="80" spans="12:14" x14ac:dyDescent="0.25">
      <c r="L80" s="45" t="str">
        <f t="shared" si="0"/>
        <v>Apr 2008</v>
      </c>
      <c r="M80" s="45" t="s">
        <v>611</v>
      </c>
      <c r="N80" s="45">
        <f t="shared" si="2"/>
        <v>2008</v>
      </c>
    </row>
    <row r="81" spans="12:14" x14ac:dyDescent="0.25">
      <c r="L81" s="45" t="str">
        <f t="shared" si="0"/>
        <v>May 2008</v>
      </c>
      <c r="M81" s="45" t="s">
        <v>1151</v>
      </c>
      <c r="N81" s="45">
        <f t="shared" si="2"/>
        <v>2008</v>
      </c>
    </row>
    <row r="82" spans="12:14" x14ac:dyDescent="0.25">
      <c r="L82" s="45" t="str">
        <f t="shared" ref="L82:L145" si="3">M82&amp;" "&amp;N82</f>
        <v>Jun 2008</v>
      </c>
      <c r="M82" s="45" t="s">
        <v>612</v>
      </c>
      <c r="N82" s="45">
        <f t="shared" si="2"/>
        <v>2008</v>
      </c>
    </row>
    <row r="83" spans="12:14" x14ac:dyDescent="0.25">
      <c r="L83" s="45" t="str">
        <f t="shared" si="3"/>
        <v>Jul 2008</v>
      </c>
      <c r="M83" s="45" t="s">
        <v>613</v>
      </c>
      <c r="N83" s="45">
        <f t="shared" si="2"/>
        <v>2008</v>
      </c>
    </row>
    <row r="84" spans="12:14" x14ac:dyDescent="0.25">
      <c r="L84" s="45" t="str">
        <f t="shared" si="3"/>
        <v>Aug 2008</v>
      </c>
      <c r="M84" s="45" t="s">
        <v>614</v>
      </c>
      <c r="N84" s="45">
        <f t="shared" si="2"/>
        <v>2008</v>
      </c>
    </row>
    <row r="85" spans="12:14" x14ac:dyDescent="0.25">
      <c r="L85" s="45" t="str">
        <f t="shared" si="3"/>
        <v>Sep 2008</v>
      </c>
      <c r="M85" s="45" t="s">
        <v>615</v>
      </c>
      <c r="N85" s="45">
        <f t="shared" si="2"/>
        <v>2008</v>
      </c>
    </row>
    <row r="86" spans="12:14" x14ac:dyDescent="0.25">
      <c r="L86" s="45" t="str">
        <f t="shared" si="3"/>
        <v>Oct 2008</v>
      </c>
      <c r="M86" s="45" t="s">
        <v>616</v>
      </c>
      <c r="N86" s="45">
        <f t="shared" si="2"/>
        <v>2008</v>
      </c>
    </row>
    <row r="87" spans="12:14" x14ac:dyDescent="0.25">
      <c r="L87" s="45" t="str">
        <f t="shared" si="3"/>
        <v>Nov 2008</v>
      </c>
      <c r="M87" s="45" t="s">
        <v>617</v>
      </c>
      <c r="N87" s="45">
        <f t="shared" si="2"/>
        <v>2008</v>
      </c>
    </row>
    <row r="88" spans="12:14" x14ac:dyDescent="0.25">
      <c r="L88" s="45" t="str">
        <f t="shared" si="3"/>
        <v>Dec 2008</v>
      </c>
      <c r="M88" s="45" t="s">
        <v>618</v>
      </c>
      <c r="N88" s="45">
        <f t="shared" si="2"/>
        <v>2008</v>
      </c>
    </row>
    <row r="89" spans="12:14" x14ac:dyDescent="0.25">
      <c r="L89" s="45" t="str">
        <f t="shared" si="3"/>
        <v>Jan 2009</v>
      </c>
      <c r="M89" s="45" t="s">
        <v>608</v>
      </c>
      <c r="N89" s="45">
        <f>N77+1</f>
        <v>2009</v>
      </c>
    </row>
    <row r="90" spans="12:14" x14ac:dyDescent="0.25">
      <c r="L90" s="45" t="str">
        <f t="shared" si="3"/>
        <v>Feb 2009</v>
      </c>
      <c r="M90" s="45" t="s">
        <v>609</v>
      </c>
      <c r="N90" s="45">
        <f t="shared" si="2"/>
        <v>2009</v>
      </c>
    </row>
    <row r="91" spans="12:14" x14ac:dyDescent="0.25">
      <c r="L91" s="45" t="str">
        <f t="shared" si="3"/>
        <v>Mar 2009</v>
      </c>
      <c r="M91" s="45" t="s">
        <v>610</v>
      </c>
      <c r="N91" s="45">
        <f t="shared" si="2"/>
        <v>2009</v>
      </c>
    </row>
    <row r="92" spans="12:14" x14ac:dyDescent="0.25">
      <c r="L92" s="45" t="str">
        <f t="shared" si="3"/>
        <v>Apr 2009</v>
      </c>
      <c r="M92" s="45" t="s">
        <v>611</v>
      </c>
      <c r="N92" s="45">
        <f t="shared" si="2"/>
        <v>2009</v>
      </c>
    </row>
    <row r="93" spans="12:14" x14ac:dyDescent="0.25">
      <c r="L93" s="45" t="str">
        <f t="shared" si="3"/>
        <v>May 2009</v>
      </c>
      <c r="M93" s="45" t="s">
        <v>1151</v>
      </c>
      <c r="N93" s="45">
        <f t="shared" si="2"/>
        <v>2009</v>
      </c>
    </row>
    <row r="94" spans="12:14" x14ac:dyDescent="0.25">
      <c r="L94" s="45" t="str">
        <f t="shared" si="3"/>
        <v>Jun 2009</v>
      </c>
      <c r="M94" s="45" t="s">
        <v>612</v>
      </c>
      <c r="N94" s="45">
        <f t="shared" ref="N94:N100" si="4">N82+1</f>
        <v>2009</v>
      </c>
    </row>
    <row r="95" spans="12:14" x14ac:dyDescent="0.25">
      <c r="L95" s="45" t="str">
        <f t="shared" si="3"/>
        <v>Jul 2009</v>
      </c>
      <c r="M95" s="45" t="s">
        <v>613</v>
      </c>
      <c r="N95" s="45">
        <f t="shared" si="4"/>
        <v>2009</v>
      </c>
    </row>
    <row r="96" spans="12:14" x14ac:dyDescent="0.25">
      <c r="L96" s="45" t="str">
        <f t="shared" si="3"/>
        <v>Aug 2009</v>
      </c>
      <c r="M96" s="45" t="s">
        <v>614</v>
      </c>
      <c r="N96" s="45">
        <f t="shared" si="4"/>
        <v>2009</v>
      </c>
    </row>
    <row r="97" spans="12:14" x14ac:dyDescent="0.25">
      <c r="L97" s="45" t="str">
        <f t="shared" si="3"/>
        <v>Sep 2009</v>
      </c>
      <c r="M97" s="45" t="s">
        <v>615</v>
      </c>
      <c r="N97" s="45">
        <f t="shared" si="4"/>
        <v>2009</v>
      </c>
    </row>
    <row r="98" spans="12:14" x14ac:dyDescent="0.25">
      <c r="L98" s="45" t="str">
        <f t="shared" si="3"/>
        <v>Oct 2009</v>
      </c>
      <c r="M98" s="45" t="s">
        <v>616</v>
      </c>
      <c r="N98" s="45">
        <f t="shared" si="4"/>
        <v>2009</v>
      </c>
    </row>
    <row r="99" spans="12:14" x14ac:dyDescent="0.25">
      <c r="L99" s="45" t="str">
        <f t="shared" si="3"/>
        <v>Nov 2009</v>
      </c>
      <c r="M99" s="45" t="s">
        <v>617</v>
      </c>
      <c r="N99" s="45">
        <f t="shared" si="4"/>
        <v>2009</v>
      </c>
    </row>
    <row r="100" spans="12:14" x14ac:dyDescent="0.25">
      <c r="L100" s="45" t="str">
        <f t="shared" si="3"/>
        <v>Dec 2009</v>
      </c>
      <c r="M100" s="45" t="s">
        <v>618</v>
      </c>
      <c r="N100" s="45">
        <f t="shared" si="4"/>
        <v>2009</v>
      </c>
    </row>
    <row r="101" spans="12:14" x14ac:dyDescent="0.25">
      <c r="L101" s="45" t="str">
        <f t="shared" si="3"/>
        <v>Jan 2010</v>
      </c>
      <c r="M101" s="45" t="s">
        <v>608</v>
      </c>
      <c r="N101" s="45">
        <f>N89+1</f>
        <v>2010</v>
      </c>
    </row>
    <row r="102" spans="12:14" x14ac:dyDescent="0.25">
      <c r="L102" s="45" t="str">
        <f t="shared" si="3"/>
        <v>Feb 2010</v>
      </c>
      <c r="M102" s="45" t="s">
        <v>609</v>
      </c>
      <c r="N102" s="45">
        <f t="shared" ref="N102:N112" si="5">N90+1</f>
        <v>2010</v>
      </c>
    </row>
    <row r="103" spans="12:14" x14ac:dyDescent="0.25">
      <c r="L103" s="45" t="str">
        <f t="shared" si="3"/>
        <v>Mar 2010</v>
      </c>
      <c r="M103" s="45" t="s">
        <v>610</v>
      </c>
      <c r="N103" s="45">
        <f t="shared" si="5"/>
        <v>2010</v>
      </c>
    </row>
    <row r="104" spans="12:14" x14ac:dyDescent="0.25">
      <c r="L104" s="45" t="str">
        <f t="shared" si="3"/>
        <v>Apr 2010</v>
      </c>
      <c r="M104" s="45" t="s">
        <v>611</v>
      </c>
      <c r="N104" s="45">
        <f t="shared" si="5"/>
        <v>2010</v>
      </c>
    </row>
    <row r="105" spans="12:14" x14ac:dyDescent="0.25">
      <c r="L105" s="45" t="str">
        <f t="shared" si="3"/>
        <v>May 2010</v>
      </c>
      <c r="M105" s="45" t="s">
        <v>1151</v>
      </c>
      <c r="N105" s="45">
        <f t="shared" si="5"/>
        <v>2010</v>
      </c>
    </row>
    <row r="106" spans="12:14" x14ac:dyDescent="0.25">
      <c r="L106" s="45" t="str">
        <f t="shared" si="3"/>
        <v>Jun 2010</v>
      </c>
      <c r="M106" s="45" t="s">
        <v>612</v>
      </c>
      <c r="N106" s="45">
        <f t="shared" si="5"/>
        <v>2010</v>
      </c>
    </row>
    <row r="107" spans="12:14" x14ac:dyDescent="0.25">
      <c r="L107" s="45" t="str">
        <f t="shared" si="3"/>
        <v>Jul 2010</v>
      </c>
      <c r="M107" s="45" t="s">
        <v>613</v>
      </c>
      <c r="N107" s="45">
        <f t="shared" si="5"/>
        <v>2010</v>
      </c>
    </row>
    <row r="108" spans="12:14" x14ac:dyDescent="0.25">
      <c r="L108" s="45" t="str">
        <f t="shared" si="3"/>
        <v>Aug 2010</v>
      </c>
      <c r="M108" s="45" t="s">
        <v>614</v>
      </c>
      <c r="N108" s="45">
        <f t="shared" si="5"/>
        <v>2010</v>
      </c>
    </row>
    <row r="109" spans="12:14" x14ac:dyDescent="0.25">
      <c r="L109" s="45" t="str">
        <f t="shared" si="3"/>
        <v>Sep 2010</v>
      </c>
      <c r="M109" s="45" t="s">
        <v>615</v>
      </c>
      <c r="N109" s="45">
        <f t="shared" si="5"/>
        <v>2010</v>
      </c>
    </row>
    <row r="110" spans="12:14" x14ac:dyDescent="0.25">
      <c r="L110" s="45" t="str">
        <f t="shared" si="3"/>
        <v>Oct 2010</v>
      </c>
      <c r="M110" s="45" t="s">
        <v>616</v>
      </c>
      <c r="N110" s="45">
        <f t="shared" si="5"/>
        <v>2010</v>
      </c>
    </row>
    <row r="111" spans="12:14" x14ac:dyDescent="0.25">
      <c r="L111" s="45" t="str">
        <f t="shared" si="3"/>
        <v>Nov 2010</v>
      </c>
      <c r="M111" s="45" t="s">
        <v>617</v>
      </c>
      <c r="N111" s="45">
        <f t="shared" si="5"/>
        <v>2010</v>
      </c>
    </row>
    <row r="112" spans="12:14" x14ac:dyDescent="0.25">
      <c r="L112" s="45" t="str">
        <f t="shared" si="3"/>
        <v>Dec 2010</v>
      </c>
      <c r="M112" s="45" t="s">
        <v>618</v>
      </c>
      <c r="N112" s="45">
        <f t="shared" si="5"/>
        <v>2010</v>
      </c>
    </row>
    <row r="113" spans="12:14" x14ac:dyDescent="0.25">
      <c r="L113" s="45" t="str">
        <f t="shared" si="3"/>
        <v>Jan 2011</v>
      </c>
      <c r="M113" s="45" t="s">
        <v>608</v>
      </c>
      <c r="N113" s="45">
        <f>N101+1</f>
        <v>2011</v>
      </c>
    </row>
    <row r="114" spans="12:14" x14ac:dyDescent="0.25">
      <c r="L114" s="45" t="str">
        <f t="shared" si="3"/>
        <v>Feb 2011</v>
      </c>
      <c r="M114" s="45" t="s">
        <v>609</v>
      </c>
      <c r="N114" s="45">
        <f t="shared" ref="N114:N124" si="6">N102+1</f>
        <v>2011</v>
      </c>
    </row>
    <row r="115" spans="12:14" x14ac:dyDescent="0.25">
      <c r="L115" s="45" t="str">
        <f t="shared" si="3"/>
        <v>Mar 2011</v>
      </c>
      <c r="M115" s="45" t="s">
        <v>610</v>
      </c>
      <c r="N115" s="45">
        <f t="shared" si="6"/>
        <v>2011</v>
      </c>
    </row>
    <row r="116" spans="12:14" x14ac:dyDescent="0.25">
      <c r="L116" s="45" t="str">
        <f t="shared" si="3"/>
        <v>Apr 2011</v>
      </c>
      <c r="M116" s="45" t="s">
        <v>611</v>
      </c>
      <c r="N116" s="45">
        <f t="shared" si="6"/>
        <v>2011</v>
      </c>
    </row>
    <row r="117" spans="12:14" x14ac:dyDescent="0.25">
      <c r="L117" s="45" t="str">
        <f t="shared" si="3"/>
        <v>May 2011</v>
      </c>
      <c r="M117" s="45" t="s">
        <v>1151</v>
      </c>
      <c r="N117" s="45">
        <f t="shared" si="6"/>
        <v>2011</v>
      </c>
    </row>
    <row r="118" spans="12:14" x14ac:dyDescent="0.25">
      <c r="L118" s="45" t="str">
        <f t="shared" si="3"/>
        <v>Jun 2011</v>
      </c>
      <c r="M118" s="45" t="s">
        <v>612</v>
      </c>
      <c r="N118" s="45">
        <f t="shared" si="6"/>
        <v>2011</v>
      </c>
    </row>
    <row r="119" spans="12:14" x14ac:dyDescent="0.25">
      <c r="L119" s="45" t="str">
        <f t="shared" si="3"/>
        <v>Jul 2011</v>
      </c>
      <c r="M119" s="45" t="s">
        <v>613</v>
      </c>
      <c r="N119" s="45">
        <f t="shared" si="6"/>
        <v>2011</v>
      </c>
    </row>
    <row r="120" spans="12:14" x14ac:dyDescent="0.25">
      <c r="L120" s="45" t="str">
        <f t="shared" si="3"/>
        <v>Aug 2011</v>
      </c>
      <c r="M120" s="45" t="s">
        <v>614</v>
      </c>
      <c r="N120" s="45">
        <f t="shared" si="6"/>
        <v>2011</v>
      </c>
    </row>
    <row r="121" spans="12:14" x14ac:dyDescent="0.25">
      <c r="L121" s="45" t="str">
        <f t="shared" si="3"/>
        <v>Sep 2011</v>
      </c>
      <c r="M121" s="45" t="s">
        <v>615</v>
      </c>
      <c r="N121" s="45">
        <f t="shared" si="6"/>
        <v>2011</v>
      </c>
    </row>
    <row r="122" spans="12:14" x14ac:dyDescent="0.25">
      <c r="L122" s="45" t="str">
        <f t="shared" si="3"/>
        <v>Oct 2011</v>
      </c>
      <c r="M122" s="45" t="s">
        <v>616</v>
      </c>
      <c r="N122" s="45">
        <f t="shared" si="6"/>
        <v>2011</v>
      </c>
    </row>
    <row r="123" spans="12:14" x14ac:dyDescent="0.25">
      <c r="L123" s="45" t="str">
        <f t="shared" si="3"/>
        <v>Nov 2011</v>
      </c>
      <c r="M123" s="45" t="s">
        <v>617</v>
      </c>
      <c r="N123" s="45">
        <f t="shared" si="6"/>
        <v>2011</v>
      </c>
    </row>
    <row r="124" spans="12:14" x14ac:dyDescent="0.25">
      <c r="L124" s="45" t="str">
        <f t="shared" si="3"/>
        <v>Dec 2011</v>
      </c>
      <c r="M124" s="45" t="s">
        <v>618</v>
      </c>
      <c r="N124" s="45">
        <f t="shared" si="6"/>
        <v>2011</v>
      </c>
    </row>
    <row r="125" spans="12:14" x14ac:dyDescent="0.25">
      <c r="L125" s="45" t="str">
        <f t="shared" si="3"/>
        <v>Jan 2012</v>
      </c>
      <c r="M125" s="45" t="s">
        <v>608</v>
      </c>
      <c r="N125" s="45">
        <f>N113+1</f>
        <v>2012</v>
      </c>
    </row>
    <row r="126" spans="12:14" x14ac:dyDescent="0.25">
      <c r="L126" s="45" t="str">
        <f t="shared" si="3"/>
        <v>Feb 2012</v>
      </c>
      <c r="M126" s="45" t="s">
        <v>609</v>
      </c>
      <c r="N126" s="45">
        <f t="shared" ref="N126:N136" si="7">N114+1</f>
        <v>2012</v>
      </c>
    </row>
    <row r="127" spans="12:14" x14ac:dyDescent="0.25">
      <c r="L127" s="45" t="str">
        <f t="shared" si="3"/>
        <v>Mar 2012</v>
      </c>
      <c r="M127" s="45" t="s">
        <v>610</v>
      </c>
      <c r="N127" s="45">
        <f t="shared" si="7"/>
        <v>2012</v>
      </c>
    </row>
    <row r="128" spans="12:14" x14ac:dyDescent="0.25">
      <c r="L128" s="45" t="str">
        <f t="shared" si="3"/>
        <v>Apr 2012</v>
      </c>
      <c r="M128" s="45" t="s">
        <v>611</v>
      </c>
      <c r="N128" s="45">
        <f t="shared" si="7"/>
        <v>2012</v>
      </c>
    </row>
    <row r="129" spans="12:14" x14ac:dyDescent="0.25">
      <c r="L129" s="45" t="str">
        <f t="shared" si="3"/>
        <v>May 2012</v>
      </c>
      <c r="M129" s="45" t="s">
        <v>1151</v>
      </c>
      <c r="N129" s="45">
        <f t="shared" si="7"/>
        <v>2012</v>
      </c>
    </row>
    <row r="130" spans="12:14" x14ac:dyDescent="0.25">
      <c r="L130" s="45" t="str">
        <f t="shared" si="3"/>
        <v>Jun 2012</v>
      </c>
      <c r="M130" s="45" t="s">
        <v>612</v>
      </c>
      <c r="N130" s="45">
        <f t="shared" si="7"/>
        <v>2012</v>
      </c>
    </row>
    <row r="131" spans="12:14" x14ac:dyDescent="0.25">
      <c r="L131" s="45" t="str">
        <f t="shared" si="3"/>
        <v>Jul 2012</v>
      </c>
      <c r="M131" s="45" t="s">
        <v>613</v>
      </c>
      <c r="N131" s="45">
        <f t="shared" si="7"/>
        <v>2012</v>
      </c>
    </row>
    <row r="132" spans="12:14" x14ac:dyDescent="0.25">
      <c r="L132" s="45" t="str">
        <f t="shared" si="3"/>
        <v>Aug 2012</v>
      </c>
      <c r="M132" s="45" t="s">
        <v>614</v>
      </c>
      <c r="N132" s="45">
        <f t="shared" si="7"/>
        <v>2012</v>
      </c>
    </row>
    <row r="133" spans="12:14" x14ac:dyDescent="0.25">
      <c r="L133" s="45" t="str">
        <f t="shared" si="3"/>
        <v>Sep 2012</v>
      </c>
      <c r="M133" s="45" t="s">
        <v>615</v>
      </c>
      <c r="N133" s="45">
        <f t="shared" si="7"/>
        <v>2012</v>
      </c>
    </row>
    <row r="134" spans="12:14" x14ac:dyDescent="0.25">
      <c r="L134" s="45" t="str">
        <f t="shared" si="3"/>
        <v>Oct 2012</v>
      </c>
      <c r="M134" s="45" t="s">
        <v>616</v>
      </c>
      <c r="N134" s="45">
        <f t="shared" si="7"/>
        <v>2012</v>
      </c>
    </row>
    <row r="135" spans="12:14" x14ac:dyDescent="0.25">
      <c r="L135" s="45" t="str">
        <f t="shared" si="3"/>
        <v>Nov 2012</v>
      </c>
      <c r="M135" s="45" t="s">
        <v>617</v>
      </c>
      <c r="N135" s="45">
        <f t="shared" si="7"/>
        <v>2012</v>
      </c>
    </row>
    <row r="136" spans="12:14" x14ac:dyDescent="0.25">
      <c r="L136" s="45" t="str">
        <f t="shared" si="3"/>
        <v>Dec 2012</v>
      </c>
      <c r="M136" s="45" t="s">
        <v>618</v>
      </c>
      <c r="N136" s="45">
        <f t="shared" si="7"/>
        <v>2012</v>
      </c>
    </row>
    <row r="137" spans="12:14" x14ac:dyDescent="0.25">
      <c r="L137" s="45" t="str">
        <f t="shared" si="3"/>
        <v>Jan 2013</v>
      </c>
      <c r="M137" s="45" t="s">
        <v>608</v>
      </c>
      <c r="N137" s="45">
        <f>N125+1</f>
        <v>2013</v>
      </c>
    </row>
    <row r="138" spans="12:14" x14ac:dyDescent="0.25">
      <c r="L138" s="45" t="str">
        <f t="shared" si="3"/>
        <v>Feb 2013</v>
      </c>
      <c r="M138" s="45" t="s">
        <v>609</v>
      </c>
      <c r="N138" s="45">
        <f t="shared" ref="N138:N148" si="8">N126+1</f>
        <v>2013</v>
      </c>
    </row>
    <row r="139" spans="12:14" x14ac:dyDescent="0.25">
      <c r="L139" s="45" t="str">
        <f t="shared" si="3"/>
        <v>Mar 2013</v>
      </c>
      <c r="M139" s="45" t="s">
        <v>610</v>
      </c>
      <c r="N139" s="45">
        <f t="shared" si="8"/>
        <v>2013</v>
      </c>
    </row>
    <row r="140" spans="12:14" x14ac:dyDescent="0.25">
      <c r="L140" s="45" t="str">
        <f t="shared" si="3"/>
        <v>Apr 2013</v>
      </c>
      <c r="M140" s="45" t="s">
        <v>611</v>
      </c>
      <c r="N140" s="45">
        <f t="shared" si="8"/>
        <v>2013</v>
      </c>
    </row>
    <row r="141" spans="12:14" x14ac:dyDescent="0.25">
      <c r="L141" s="45" t="str">
        <f t="shared" si="3"/>
        <v>May 2013</v>
      </c>
      <c r="M141" s="45" t="s">
        <v>1151</v>
      </c>
      <c r="N141" s="45">
        <f t="shared" si="8"/>
        <v>2013</v>
      </c>
    </row>
    <row r="142" spans="12:14" x14ac:dyDescent="0.25">
      <c r="L142" s="45" t="str">
        <f t="shared" si="3"/>
        <v>Jun 2013</v>
      </c>
      <c r="M142" s="45" t="s">
        <v>612</v>
      </c>
      <c r="N142" s="45">
        <f t="shared" si="8"/>
        <v>2013</v>
      </c>
    </row>
    <row r="143" spans="12:14" x14ac:dyDescent="0.25">
      <c r="L143" s="45" t="str">
        <f t="shared" si="3"/>
        <v>Jul 2013</v>
      </c>
      <c r="M143" s="45" t="s">
        <v>613</v>
      </c>
      <c r="N143" s="45">
        <f t="shared" si="8"/>
        <v>2013</v>
      </c>
    </row>
    <row r="144" spans="12:14" x14ac:dyDescent="0.25">
      <c r="L144" s="45" t="str">
        <f t="shared" si="3"/>
        <v>Aug 2013</v>
      </c>
      <c r="M144" s="45" t="s">
        <v>614</v>
      </c>
      <c r="N144" s="45">
        <f t="shared" si="8"/>
        <v>2013</v>
      </c>
    </row>
    <row r="145" spans="12:14" x14ac:dyDescent="0.25">
      <c r="L145" s="45" t="str">
        <f t="shared" si="3"/>
        <v>Sep 2013</v>
      </c>
      <c r="M145" s="45" t="s">
        <v>615</v>
      </c>
      <c r="N145" s="45">
        <f t="shared" si="8"/>
        <v>2013</v>
      </c>
    </row>
    <row r="146" spans="12:14" x14ac:dyDescent="0.25">
      <c r="L146" s="45" t="str">
        <f t="shared" ref="L146:L208" si="9">M146&amp;" "&amp;N146</f>
        <v>Oct 2013</v>
      </c>
      <c r="M146" s="45" t="s">
        <v>616</v>
      </c>
      <c r="N146" s="45">
        <f t="shared" si="8"/>
        <v>2013</v>
      </c>
    </row>
    <row r="147" spans="12:14" x14ac:dyDescent="0.25">
      <c r="L147" s="45" t="str">
        <f t="shared" si="9"/>
        <v>Nov 2013</v>
      </c>
      <c r="M147" s="45" t="s">
        <v>617</v>
      </c>
      <c r="N147" s="45">
        <f t="shared" si="8"/>
        <v>2013</v>
      </c>
    </row>
    <row r="148" spans="12:14" x14ac:dyDescent="0.25">
      <c r="L148" s="45" t="str">
        <f t="shared" si="9"/>
        <v>Dec 2013</v>
      </c>
      <c r="M148" s="45" t="s">
        <v>618</v>
      </c>
      <c r="N148" s="45">
        <f t="shared" si="8"/>
        <v>2013</v>
      </c>
    </row>
    <row r="149" spans="12:14" x14ac:dyDescent="0.25">
      <c r="L149" s="45" t="str">
        <f t="shared" si="9"/>
        <v>Jan 2014</v>
      </c>
      <c r="M149" s="45" t="s">
        <v>608</v>
      </c>
      <c r="N149" s="45">
        <f>N137+1</f>
        <v>2014</v>
      </c>
    </row>
    <row r="150" spans="12:14" x14ac:dyDescent="0.25">
      <c r="L150" s="45" t="str">
        <f t="shared" si="9"/>
        <v>Feb 2014</v>
      </c>
      <c r="M150" s="45" t="s">
        <v>609</v>
      </c>
      <c r="N150" s="45">
        <f t="shared" ref="N150:N160" si="10">N138+1</f>
        <v>2014</v>
      </c>
    </row>
    <row r="151" spans="12:14" x14ac:dyDescent="0.25">
      <c r="L151" s="45" t="str">
        <f t="shared" si="9"/>
        <v>Mar 2014</v>
      </c>
      <c r="M151" s="45" t="s">
        <v>610</v>
      </c>
      <c r="N151" s="45">
        <f t="shared" si="10"/>
        <v>2014</v>
      </c>
    </row>
    <row r="152" spans="12:14" x14ac:dyDescent="0.25">
      <c r="L152" s="45" t="str">
        <f t="shared" si="9"/>
        <v>Apr 2014</v>
      </c>
      <c r="M152" s="45" t="s">
        <v>611</v>
      </c>
      <c r="N152" s="45">
        <f t="shared" si="10"/>
        <v>2014</v>
      </c>
    </row>
    <row r="153" spans="12:14" x14ac:dyDescent="0.25">
      <c r="L153" s="45" t="str">
        <f t="shared" si="9"/>
        <v>May 2014</v>
      </c>
      <c r="M153" s="45" t="s">
        <v>1151</v>
      </c>
      <c r="N153" s="45">
        <f t="shared" si="10"/>
        <v>2014</v>
      </c>
    </row>
    <row r="154" spans="12:14" x14ac:dyDescent="0.25">
      <c r="L154" s="45" t="str">
        <f t="shared" si="9"/>
        <v>Jun 2014</v>
      </c>
      <c r="M154" s="45" t="s">
        <v>612</v>
      </c>
      <c r="N154" s="45">
        <f t="shared" si="10"/>
        <v>2014</v>
      </c>
    </row>
    <row r="155" spans="12:14" x14ac:dyDescent="0.25">
      <c r="L155" s="45" t="str">
        <f t="shared" si="9"/>
        <v>Jul 2014</v>
      </c>
      <c r="M155" s="45" t="s">
        <v>613</v>
      </c>
      <c r="N155" s="45">
        <f t="shared" si="10"/>
        <v>2014</v>
      </c>
    </row>
    <row r="156" spans="12:14" x14ac:dyDescent="0.25">
      <c r="L156" s="45" t="str">
        <f t="shared" si="9"/>
        <v>Aug 2014</v>
      </c>
      <c r="M156" s="45" t="s">
        <v>614</v>
      </c>
      <c r="N156" s="45">
        <f t="shared" si="10"/>
        <v>2014</v>
      </c>
    </row>
    <row r="157" spans="12:14" x14ac:dyDescent="0.25">
      <c r="L157" s="45" t="str">
        <f t="shared" si="9"/>
        <v>Sep 2014</v>
      </c>
      <c r="M157" s="45" t="s">
        <v>615</v>
      </c>
      <c r="N157" s="45">
        <f t="shared" si="10"/>
        <v>2014</v>
      </c>
    </row>
    <row r="158" spans="12:14" x14ac:dyDescent="0.25">
      <c r="L158" s="45" t="str">
        <f t="shared" si="9"/>
        <v>Oct 2014</v>
      </c>
      <c r="M158" s="45" t="s">
        <v>616</v>
      </c>
      <c r="N158" s="45">
        <f t="shared" si="10"/>
        <v>2014</v>
      </c>
    </row>
    <row r="159" spans="12:14" x14ac:dyDescent="0.25">
      <c r="L159" s="45" t="str">
        <f t="shared" si="9"/>
        <v>Nov 2014</v>
      </c>
      <c r="M159" s="45" t="s">
        <v>617</v>
      </c>
      <c r="N159" s="45">
        <f t="shared" si="10"/>
        <v>2014</v>
      </c>
    </row>
    <row r="160" spans="12:14" x14ac:dyDescent="0.25">
      <c r="L160" s="45" t="str">
        <f t="shared" si="9"/>
        <v>Dec 2014</v>
      </c>
      <c r="M160" s="45" t="s">
        <v>618</v>
      </c>
      <c r="N160" s="45">
        <f t="shared" si="10"/>
        <v>2014</v>
      </c>
    </row>
    <row r="161" spans="12:14" x14ac:dyDescent="0.25">
      <c r="L161" s="45" t="str">
        <f t="shared" si="9"/>
        <v>Jan 2015</v>
      </c>
      <c r="M161" s="45" t="s">
        <v>608</v>
      </c>
      <c r="N161" s="45">
        <f>N149+1</f>
        <v>2015</v>
      </c>
    </row>
    <row r="162" spans="12:14" x14ac:dyDescent="0.25">
      <c r="L162" s="45" t="str">
        <f t="shared" si="9"/>
        <v>Feb 2015</v>
      </c>
      <c r="M162" s="45" t="s">
        <v>609</v>
      </c>
      <c r="N162" s="45">
        <f t="shared" ref="N162:N172" si="11">N150+1</f>
        <v>2015</v>
      </c>
    </row>
    <row r="163" spans="12:14" x14ac:dyDescent="0.25">
      <c r="L163" s="45" t="str">
        <f t="shared" si="9"/>
        <v>Mar 2015</v>
      </c>
      <c r="M163" s="45" t="s">
        <v>610</v>
      </c>
      <c r="N163" s="45">
        <f t="shared" si="11"/>
        <v>2015</v>
      </c>
    </row>
    <row r="164" spans="12:14" x14ac:dyDescent="0.25">
      <c r="L164" s="45" t="str">
        <f t="shared" si="9"/>
        <v>Apr 2015</v>
      </c>
      <c r="M164" s="45" t="s">
        <v>611</v>
      </c>
      <c r="N164" s="45">
        <f t="shared" si="11"/>
        <v>2015</v>
      </c>
    </row>
    <row r="165" spans="12:14" x14ac:dyDescent="0.25">
      <c r="L165" s="45" t="str">
        <f t="shared" si="9"/>
        <v>May 2015</v>
      </c>
      <c r="M165" s="45" t="s">
        <v>1151</v>
      </c>
      <c r="N165" s="45">
        <f t="shared" si="11"/>
        <v>2015</v>
      </c>
    </row>
    <row r="166" spans="12:14" x14ac:dyDescent="0.25">
      <c r="L166" s="45" t="str">
        <f t="shared" si="9"/>
        <v>Jun 2015</v>
      </c>
      <c r="M166" s="45" t="s">
        <v>612</v>
      </c>
      <c r="N166" s="45">
        <f t="shared" si="11"/>
        <v>2015</v>
      </c>
    </row>
    <row r="167" spans="12:14" x14ac:dyDescent="0.25">
      <c r="L167" s="45" t="str">
        <f t="shared" si="9"/>
        <v>Jul 2015</v>
      </c>
      <c r="M167" s="45" t="s">
        <v>613</v>
      </c>
      <c r="N167" s="45">
        <f t="shared" si="11"/>
        <v>2015</v>
      </c>
    </row>
    <row r="168" spans="12:14" x14ac:dyDescent="0.25">
      <c r="L168" s="45" t="str">
        <f t="shared" si="9"/>
        <v>Aug 2015</v>
      </c>
      <c r="M168" s="45" t="s">
        <v>614</v>
      </c>
      <c r="N168" s="45">
        <f t="shared" si="11"/>
        <v>2015</v>
      </c>
    </row>
    <row r="169" spans="12:14" x14ac:dyDescent="0.25">
      <c r="L169" s="45" t="str">
        <f t="shared" si="9"/>
        <v>Sep 2015</v>
      </c>
      <c r="M169" s="45" t="s">
        <v>615</v>
      </c>
      <c r="N169" s="45">
        <f t="shared" si="11"/>
        <v>2015</v>
      </c>
    </row>
    <row r="170" spans="12:14" x14ac:dyDescent="0.25">
      <c r="L170" s="45" t="str">
        <f t="shared" si="9"/>
        <v>Oct 2015</v>
      </c>
      <c r="M170" s="45" t="s">
        <v>616</v>
      </c>
      <c r="N170" s="45">
        <f t="shared" si="11"/>
        <v>2015</v>
      </c>
    </row>
    <row r="171" spans="12:14" x14ac:dyDescent="0.25">
      <c r="L171" s="45" t="str">
        <f t="shared" si="9"/>
        <v>Nov 2015</v>
      </c>
      <c r="M171" s="45" t="s">
        <v>617</v>
      </c>
      <c r="N171" s="45">
        <f t="shared" si="11"/>
        <v>2015</v>
      </c>
    </row>
    <row r="172" spans="12:14" x14ac:dyDescent="0.25">
      <c r="L172" s="45" t="str">
        <f t="shared" si="9"/>
        <v>Dec 2015</v>
      </c>
      <c r="M172" s="45" t="s">
        <v>618</v>
      </c>
      <c r="N172" s="45">
        <f t="shared" si="11"/>
        <v>2015</v>
      </c>
    </row>
    <row r="173" spans="12:14" x14ac:dyDescent="0.25">
      <c r="L173" s="45" t="str">
        <f t="shared" si="9"/>
        <v>Jan 2016</v>
      </c>
      <c r="M173" s="45" t="s">
        <v>608</v>
      </c>
      <c r="N173" s="45">
        <f>N161+1</f>
        <v>2016</v>
      </c>
    </row>
    <row r="174" spans="12:14" x14ac:dyDescent="0.25">
      <c r="L174" s="45" t="str">
        <f t="shared" si="9"/>
        <v>Feb 2016</v>
      </c>
      <c r="M174" s="45" t="s">
        <v>609</v>
      </c>
      <c r="N174" s="45">
        <f t="shared" ref="N174:N184" si="12">N162+1</f>
        <v>2016</v>
      </c>
    </row>
    <row r="175" spans="12:14" x14ac:dyDescent="0.25">
      <c r="L175" s="45" t="str">
        <f t="shared" si="9"/>
        <v>Mar 2016</v>
      </c>
      <c r="M175" s="45" t="s">
        <v>610</v>
      </c>
      <c r="N175" s="45">
        <f t="shared" si="12"/>
        <v>2016</v>
      </c>
    </row>
    <row r="176" spans="12:14" x14ac:dyDescent="0.25">
      <c r="L176" s="45" t="str">
        <f t="shared" si="9"/>
        <v>Apr 2016</v>
      </c>
      <c r="M176" s="45" t="s">
        <v>611</v>
      </c>
      <c r="N176" s="45">
        <f t="shared" si="12"/>
        <v>2016</v>
      </c>
    </row>
    <row r="177" spans="12:14" x14ac:dyDescent="0.25">
      <c r="L177" s="45" t="str">
        <f t="shared" si="9"/>
        <v>May 2016</v>
      </c>
      <c r="M177" s="45" t="s">
        <v>1151</v>
      </c>
      <c r="N177" s="45">
        <f t="shared" si="12"/>
        <v>2016</v>
      </c>
    </row>
    <row r="178" spans="12:14" x14ac:dyDescent="0.25">
      <c r="L178" s="45" t="str">
        <f t="shared" si="9"/>
        <v>Jun 2016</v>
      </c>
      <c r="M178" s="45" t="s">
        <v>612</v>
      </c>
      <c r="N178" s="45">
        <f t="shared" si="12"/>
        <v>2016</v>
      </c>
    </row>
    <row r="179" spans="12:14" x14ac:dyDescent="0.25">
      <c r="L179" s="45" t="str">
        <f t="shared" si="9"/>
        <v>Jul 2016</v>
      </c>
      <c r="M179" s="45" t="s">
        <v>613</v>
      </c>
      <c r="N179" s="45">
        <f t="shared" si="12"/>
        <v>2016</v>
      </c>
    </row>
    <row r="180" spans="12:14" x14ac:dyDescent="0.25">
      <c r="L180" s="45" t="str">
        <f t="shared" si="9"/>
        <v>Aug 2016</v>
      </c>
      <c r="M180" s="45" t="s">
        <v>614</v>
      </c>
      <c r="N180" s="45">
        <f t="shared" si="12"/>
        <v>2016</v>
      </c>
    </row>
    <row r="181" spans="12:14" x14ac:dyDescent="0.25">
      <c r="L181" s="45" t="str">
        <f t="shared" si="9"/>
        <v>Sep 2016</v>
      </c>
      <c r="M181" s="45" t="s">
        <v>615</v>
      </c>
      <c r="N181" s="45">
        <f t="shared" si="12"/>
        <v>2016</v>
      </c>
    </row>
    <row r="182" spans="12:14" x14ac:dyDescent="0.25">
      <c r="L182" s="45" t="str">
        <f t="shared" si="9"/>
        <v>Oct 2016</v>
      </c>
      <c r="M182" s="45" t="s">
        <v>616</v>
      </c>
      <c r="N182" s="45">
        <f t="shared" si="12"/>
        <v>2016</v>
      </c>
    </row>
    <row r="183" spans="12:14" x14ac:dyDescent="0.25">
      <c r="L183" s="45" t="str">
        <f t="shared" si="9"/>
        <v>Nov 2016</v>
      </c>
      <c r="M183" s="45" t="s">
        <v>617</v>
      </c>
      <c r="N183" s="45">
        <f t="shared" si="12"/>
        <v>2016</v>
      </c>
    </row>
    <row r="184" spans="12:14" x14ac:dyDescent="0.25">
      <c r="L184" s="45" t="str">
        <f t="shared" si="9"/>
        <v>Dec 2016</v>
      </c>
      <c r="M184" s="45" t="s">
        <v>618</v>
      </c>
      <c r="N184" s="45">
        <f t="shared" si="12"/>
        <v>2016</v>
      </c>
    </row>
    <row r="185" spans="12:14" x14ac:dyDescent="0.25">
      <c r="L185" s="45" t="str">
        <f t="shared" si="9"/>
        <v>Jan 2017</v>
      </c>
      <c r="M185" s="45" t="s">
        <v>608</v>
      </c>
      <c r="N185" s="45">
        <f>N173+1</f>
        <v>2017</v>
      </c>
    </row>
    <row r="186" spans="12:14" x14ac:dyDescent="0.25">
      <c r="L186" s="45" t="str">
        <f t="shared" si="9"/>
        <v>Feb 2017</v>
      </c>
      <c r="M186" s="45" t="s">
        <v>609</v>
      </c>
      <c r="N186" s="45">
        <f t="shared" ref="N186:N196" si="13">N174+1</f>
        <v>2017</v>
      </c>
    </row>
    <row r="187" spans="12:14" x14ac:dyDescent="0.25">
      <c r="L187" s="45" t="str">
        <f t="shared" si="9"/>
        <v>Mar 2017</v>
      </c>
      <c r="M187" s="45" t="s">
        <v>610</v>
      </c>
      <c r="N187" s="45">
        <f t="shared" si="13"/>
        <v>2017</v>
      </c>
    </row>
    <row r="188" spans="12:14" x14ac:dyDescent="0.25">
      <c r="L188" s="45" t="str">
        <f t="shared" si="9"/>
        <v>Apr 2017</v>
      </c>
      <c r="M188" s="45" t="s">
        <v>611</v>
      </c>
      <c r="N188" s="45">
        <f t="shared" si="13"/>
        <v>2017</v>
      </c>
    </row>
    <row r="189" spans="12:14" x14ac:dyDescent="0.25">
      <c r="L189" s="45" t="str">
        <f t="shared" si="9"/>
        <v>May 2017</v>
      </c>
      <c r="M189" s="45" t="s">
        <v>1151</v>
      </c>
      <c r="N189" s="45">
        <f t="shared" si="13"/>
        <v>2017</v>
      </c>
    </row>
    <row r="190" spans="12:14" x14ac:dyDescent="0.25">
      <c r="L190" s="45" t="str">
        <f t="shared" si="9"/>
        <v>Jun 2017</v>
      </c>
      <c r="M190" s="45" t="s">
        <v>612</v>
      </c>
      <c r="N190" s="45">
        <f t="shared" si="13"/>
        <v>2017</v>
      </c>
    </row>
    <row r="191" spans="12:14" x14ac:dyDescent="0.25">
      <c r="L191" s="45" t="str">
        <f t="shared" si="9"/>
        <v>Jul 2017</v>
      </c>
      <c r="M191" s="45" t="s">
        <v>613</v>
      </c>
      <c r="N191" s="45">
        <f t="shared" si="13"/>
        <v>2017</v>
      </c>
    </row>
    <row r="192" spans="12:14" x14ac:dyDescent="0.25">
      <c r="L192" s="45" t="str">
        <f t="shared" si="9"/>
        <v>Aug 2017</v>
      </c>
      <c r="M192" s="45" t="s">
        <v>614</v>
      </c>
      <c r="N192" s="45">
        <f t="shared" si="13"/>
        <v>2017</v>
      </c>
    </row>
    <row r="193" spans="12:14" x14ac:dyDescent="0.25">
      <c r="L193" s="45" t="str">
        <f t="shared" si="9"/>
        <v>Sep 2017</v>
      </c>
      <c r="M193" s="45" t="s">
        <v>615</v>
      </c>
      <c r="N193" s="45">
        <f t="shared" si="13"/>
        <v>2017</v>
      </c>
    </row>
    <row r="194" spans="12:14" x14ac:dyDescent="0.25">
      <c r="L194" s="45" t="str">
        <f t="shared" si="9"/>
        <v>Oct 2017</v>
      </c>
      <c r="M194" s="45" t="s">
        <v>616</v>
      </c>
      <c r="N194" s="45">
        <f t="shared" si="13"/>
        <v>2017</v>
      </c>
    </row>
    <row r="195" spans="12:14" x14ac:dyDescent="0.25">
      <c r="L195" s="45" t="str">
        <f t="shared" si="9"/>
        <v>Nov 2017</v>
      </c>
      <c r="M195" s="45" t="s">
        <v>617</v>
      </c>
      <c r="N195" s="45">
        <f t="shared" si="13"/>
        <v>2017</v>
      </c>
    </row>
    <row r="196" spans="12:14" x14ac:dyDescent="0.25">
      <c r="L196" s="45" t="str">
        <f t="shared" si="9"/>
        <v>Dec 2017</v>
      </c>
      <c r="M196" s="45" t="s">
        <v>618</v>
      </c>
      <c r="N196" s="45">
        <f t="shared" si="13"/>
        <v>2017</v>
      </c>
    </row>
    <row r="197" spans="12:14" x14ac:dyDescent="0.25">
      <c r="L197" s="45" t="str">
        <f t="shared" si="9"/>
        <v>Jan 2018</v>
      </c>
      <c r="M197" s="45" t="s">
        <v>608</v>
      </c>
      <c r="N197" s="45">
        <f>N185+1</f>
        <v>2018</v>
      </c>
    </row>
    <row r="198" spans="12:14" x14ac:dyDescent="0.25">
      <c r="L198" s="45" t="str">
        <f t="shared" si="9"/>
        <v>Feb 2018</v>
      </c>
      <c r="M198" s="45" t="s">
        <v>609</v>
      </c>
      <c r="N198" s="45">
        <f t="shared" ref="N198:N208" si="14">N186+1</f>
        <v>2018</v>
      </c>
    </row>
    <row r="199" spans="12:14" x14ac:dyDescent="0.25">
      <c r="L199" s="45" t="str">
        <f t="shared" si="9"/>
        <v>Mar 2018</v>
      </c>
      <c r="M199" s="45" t="s">
        <v>610</v>
      </c>
      <c r="N199" s="45">
        <f t="shared" si="14"/>
        <v>2018</v>
      </c>
    </row>
    <row r="200" spans="12:14" x14ac:dyDescent="0.25">
      <c r="L200" s="45" t="str">
        <f t="shared" si="9"/>
        <v>Apr 2018</v>
      </c>
      <c r="M200" s="45" t="s">
        <v>611</v>
      </c>
      <c r="N200" s="45">
        <f t="shared" si="14"/>
        <v>2018</v>
      </c>
    </row>
    <row r="201" spans="12:14" x14ac:dyDescent="0.25">
      <c r="L201" s="45" t="str">
        <f t="shared" si="9"/>
        <v>May 2018</v>
      </c>
      <c r="M201" s="45" t="s">
        <v>1151</v>
      </c>
      <c r="N201" s="45">
        <f t="shared" si="14"/>
        <v>2018</v>
      </c>
    </row>
    <row r="202" spans="12:14" x14ac:dyDescent="0.25">
      <c r="L202" s="45" t="str">
        <f t="shared" si="9"/>
        <v>Jun 2018</v>
      </c>
      <c r="M202" s="45" t="s">
        <v>612</v>
      </c>
      <c r="N202" s="45">
        <f t="shared" si="14"/>
        <v>2018</v>
      </c>
    </row>
    <row r="203" spans="12:14" x14ac:dyDescent="0.25">
      <c r="L203" s="45" t="str">
        <f t="shared" si="9"/>
        <v>Jul 2018</v>
      </c>
      <c r="M203" s="45" t="s">
        <v>613</v>
      </c>
      <c r="N203" s="45">
        <f t="shared" si="14"/>
        <v>2018</v>
      </c>
    </row>
    <row r="204" spans="12:14" x14ac:dyDescent="0.25">
      <c r="L204" s="45" t="str">
        <f t="shared" si="9"/>
        <v>Aug 2018</v>
      </c>
      <c r="M204" s="45" t="s">
        <v>614</v>
      </c>
      <c r="N204" s="45">
        <f t="shared" si="14"/>
        <v>2018</v>
      </c>
    </row>
    <row r="205" spans="12:14" x14ac:dyDescent="0.25">
      <c r="L205" s="45" t="str">
        <f t="shared" si="9"/>
        <v>Sep 2018</v>
      </c>
      <c r="M205" s="45" t="s">
        <v>615</v>
      </c>
      <c r="N205" s="45">
        <f t="shared" si="14"/>
        <v>2018</v>
      </c>
    </row>
    <row r="206" spans="12:14" x14ac:dyDescent="0.25">
      <c r="L206" s="45" t="str">
        <f t="shared" si="9"/>
        <v>Oct 2018</v>
      </c>
      <c r="M206" s="45" t="s">
        <v>616</v>
      </c>
      <c r="N206" s="45">
        <f t="shared" si="14"/>
        <v>2018</v>
      </c>
    </row>
    <row r="207" spans="12:14" x14ac:dyDescent="0.25">
      <c r="L207" s="45" t="str">
        <f t="shared" si="9"/>
        <v>Nov 2018</v>
      </c>
      <c r="M207" s="45" t="s">
        <v>617</v>
      </c>
      <c r="N207" s="45">
        <f t="shared" si="14"/>
        <v>2018</v>
      </c>
    </row>
    <row r="208" spans="12:14" x14ac:dyDescent="0.25">
      <c r="L208" s="45" t="str">
        <f t="shared" si="9"/>
        <v>Dec 2018</v>
      </c>
      <c r="M208" s="45" t="s">
        <v>618</v>
      </c>
      <c r="N208" s="45">
        <f t="shared" si="14"/>
        <v>2018</v>
      </c>
    </row>
  </sheetData>
  <sheetProtection password="CA59" sheet="1" objects="1" scenarios="1"/>
  <mergeCells count="7">
    <mergeCell ref="C28:G28"/>
    <mergeCell ref="C11:G11"/>
    <mergeCell ref="B14:H14"/>
    <mergeCell ref="B10:H10"/>
    <mergeCell ref="B27:H27"/>
    <mergeCell ref="C12:G12"/>
    <mergeCell ref="C16:G16"/>
  </mergeCells>
  <phoneticPr fontId="3" type="noConversion"/>
  <dataValidations count="2">
    <dataValidation type="list" allowBlank="1" showInputMessage="1" showErrorMessage="1" sqref="E20:E24">
      <formula1>$O$17:$O$41</formula1>
    </dataValidation>
    <dataValidation type="list" allowBlank="1" showInputMessage="1" showErrorMessage="1" sqref="E31 E34:E36 E17">
      <formula1>$K$17:$K$18</formula1>
    </dataValidation>
  </dataValidations>
  <printOptions horizontalCentered="1"/>
  <pageMargins left="0.18" right="0.21" top="0.61" bottom="0.76" header="0.51181102362204722" footer="0.51181102362204722"/>
  <pageSetup paperSize="9" scale="85" orientation="landscape" horizontalDpi="300" verticalDpi="300" r:id="rId1"/>
  <headerFooter alignWithMargins="0">
    <oddFooter>&amp;RPage&amp;Pof&amp;N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4"/>
  </sheetPr>
  <dimension ref="B2:Z34"/>
  <sheetViews>
    <sheetView showGridLines="0" tabSelected="1" topLeftCell="A13" zoomScaleNormal="100" workbookViewId="0">
      <selection activeCell="D23" sqref="D23"/>
    </sheetView>
  </sheetViews>
  <sheetFormatPr defaultColWidth="9.140625" defaultRowHeight="15" x14ac:dyDescent="0.25"/>
  <cols>
    <col min="1" max="1" width="2.7109375" style="44" customWidth="1"/>
    <col min="2" max="2" width="4.7109375" style="44" customWidth="1"/>
    <col min="3" max="3" width="52" style="44" customWidth="1"/>
    <col min="4" max="4" width="98.42578125" style="44" customWidth="1"/>
    <col min="5" max="5" width="4.7109375" style="44" customWidth="1"/>
    <col min="6" max="10" width="9.140625" style="44"/>
    <col min="11" max="11" width="9.140625" style="44" hidden="1" customWidth="1"/>
    <col min="12" max="12" width="9.140625" style="183" hidden="1" customWidth="1"/>
    <col min="13" max="26" width="9.140625" style="44" hidden="1" customWidth="1"/>
    <col min="27" max="16384" width="9.140625" style="44"/>
  </cols>
  <sheetData>
    <row r="2" spans="2:5" s="42" customFormat="1" ht="14.45" x14ac:dyDescent="0.3">
      <c r="E2" s="53"/>
    </row>
    <row r="3" spans="2:5" s="42" customFormat="1" ht="14.45" x14ac:dyDescent="0.3">
      <c r="E3" s="53"/>
    </row>
    <row r="4" spans="2:5" s="42" customFormat="1" ht="14.45" x14ac:dyDescent="0.3">
      <c r="E4" s="53"/>
    </row>
    <row r="5" spans="2:5" s="42" customFormat="1" ht="14.45" x14ac:dyDescent="0.3">
      <c r="E5" s="53"/>
    </row>
    <row r="6" spans="2:5" s="42" customFormat="1" ht="14.45" x14ac:dyDescent="0.3">
      <c r="B6" s="53"/>
      <c r="C6" s="53"/>
      <c r="D6" s="53"/>
      <c r="E6" s="53"/>
    </row>
    <row r="7" spans="2:5" s="42" customFormat="1" ht="14.45" x14ac:dyDescent="0.3">
      <c r="B7" s="53" t="str">
        <f>"Project:  "&amp;BasicData!$E$13</f>
        <v>Project:  2223 - Promoting Integrated Ecosystem and Natural Resource Management in Honduras</v>
      </c>
      <c r="C7" s="53"/>
      <c r="D7" s="53"/>
      <c r="E7" s="53"/>
    </row>
    <row r="8" spans="2:5" s="42" customFormat="1" ht="14.45" hidden="1" x14ac:dyDescent="0.3">
      <c r="B8" s="53"/>
      <c r="C8" s="53"/>
      <c r="D8" s="53"/>
      <c r="E8" s="53"/>
    </row>
    <row r="9" spans="2:5" s="42" customFormat="1" ht="14.45" hidden="1" x14ac:dyDescent="0.3">
      <c r="B9" s="53"/>
      <c r="C9" s="53"/>
      <c r="D9" s="53"/>
      <c r="E9" s="53"/>
    </row>
    <row r="10" spans="2:5" s="160" customFormat="1" ht="21" x14ac:dyDescent="0.4">
      <c r="B10" s="244" t="s">
        <v>1101</v>
      </c>
      <c r="C10" s="244"/>
      <c r="D10" s="244"/>
      <c r="E10" s="159"/>
    </row>
    <row r="11" spans="2:5" ht="14.45" x14ac:dyDescent="0.3">
      <c r="B11" s="159"/>
      <c r="C11" s="248" t="s">
        <v>490</v>
      </c>
      <c r="D11" s="248"/>
      <c r="E11" s="62"/>
    </row>
    <row r="12" spans="2:5" ht="14.45" x14ac:dyDescent="0.3">
      <c r="B12" s="62"/>
      <c r="C12" s="245" t="s">
        <v>26</v>
      </c>
      <c r="D12" s="245"/>
      <c r="E12" s="62"/>
    </row>
    <row r="13" spans="2:5" ht="14.45" x14ac:dyDescent="0.3">
      <c r="B13" s="62"/>
      <c r="C13" s="62"/>
      <c r="D13" s="62"/>
      <c r="E13" s="62"/>
    </row>
    <row r="14" spans="2:5" ht="14.45" x14ac:dyDescent="0.3">
      <c r="B14" s="62"/>
      <c r="C14" s="254" t="s">
        <v>491</v>
      </c>
      <c r="D14" s="254"/>
      <c r="E14" s="62"/>
    </row>
    <row r="15" spans="2:5" ht="14.45" x14ac:dyDescent="0.3">
      <c r="B15" s="62"/>
      <c r="C15" s="254" t="s">
        <v>492</v>
      </c>
      <c r="D15" s="254"/>
      <c r="E15" s="62"/>
    </row>
    <row r="16" spans="2:5" ht="30" x14ac:dyDescent="0.25">
      <c r="B16" s="62"/>
      <c r="C16" s="57" t="s">
        <v>493</v>
      </c>
      <c r="D16" s="181">
        <v>2658503.0600000052</v>
      </c>
      <c r="E16" s="62"/>
    </row>
    <row r="17" spans="2:11" ht="60" customHeight="1" x14ac:dyDescent="0.3">
      <c r="B17" s="62"/>
      <c r="C17" s="57" t="s">
        <v>8</v>
      </c>
      <c r="D17" s="187"/>
      <c r="E17" s="62"/>
    </row>
    <row r="18" spans="2:11" ht="14.45" x14ac:dyDescent="0.3">
      <c r="B18" s="62"/>
      <c r="C18" s="57"/>
      <c r="D18" s="57"/>
      <c r="E18" s="62"/>
    </row>
    <row r="19" spans="2:11" ht="14.45" x14ac:dyDescent="0.3">
      <c r="B19" s="62"/>
      <c r="C19" s="254" t="s">
        <v>494</v>
      </c>
      <c r="D19" s="254"/>
      <c r="E19" s="62"/>
    </row>
    <row r="20" spans="2:11" ht="14.45" x14ac:dyDescent="0.3">
      <c r="B20" s="62"/>
      <c r="C20" s="254" t="s">
        <v>495</v>
      </c>
      <c r="D20" s="254"/>
      <c r="E20" s="62"/>
    </row>
    <row r="21" spans="2:11" ht="14.45" x14ac:dyDescent="0.3">
      <c r="B21" s="62"/>
      <c r="C21" s="251" t="s">
        <v>496</v>
      </c>
      <c r="D21" s="251"/>
      <c r="E21" s="62"/>
    </row>
    <row r="22" spans="2:11" ht="45" x14ac:dyDescent="0.25">
      <c r="B22" s="62"/>
      <c r="C22" s="57" t="s">
        <v>497</v>
      </c>
      <c r="D22" s="181"/>
      <c r="E22" s="62"/>
    </row>
    <row r="23" spans="2:11" ht="60" customHeight="1" x14ac:dyDescent="0.3">
      <c r="B23" s="62"/>
      <c r="C23" s="57" t="s">
        <v>9</v>
      </c>
      <c r="D23" s="187"/>
      <c r="E23" s="62"/>
    </row>
    <row r="24" spans="2:11" ht="14.45" x14ac:dyDescent="0.3">
      <c r="B24" s="62"/>
      <c r="C24" s="57"/>
      <c r="D24" s="57"/>
      <c r="E24" s="62"/>
    </row>
    <row r="25" spans="2:11" ht="14.45" x14ac:dyDescent="0.3">
      <c r="B25" s="62"/>
      <c r="C25" s="254" t="s">
        <v>498</v>
      </c>
      <c r="D25" s="254"/>
      <c r="E25" s="62"/>
    </row>
    <row r="26" spans="2:11" ht="14.45" x14ac:dyDescent="0.3">
      <c r="B26" s="62"/>
      <c r="C26" s="254" t="s">
        <v>1098</v>
      </c>
      <c r="D26" s="254"/>
      <c r="E26" s="62"/>
    </row>
    <row r="27" spans="2:11" ht="30" x14ac:dyDescent="0.25">
      <c r="B27" s="62"/>
      <c r="C27" s="57" t="s">
        <v>1099</v>
      </c>
      <c r="D27" s="181">
        <v>0</v>
      </c>
      <c r="E27" s="62"/>
    </row>
    <row r="28" spans="2:11" ht="60" customHeight="1" x14ac:dyDescent="0.25">
      <c r="B28" s="62"/>
      <c r="C28" s="57" t="s">
        <v>10</v>
      </c>
      <c r="D28" s="187"/>
      <c r="E28" s="62"/>
    </row>
    <row r="29" spans="2:11" x14ac:dyDescent="0.25">
      <c r="B29" s="62"/>
      <c r="C29" s="57"/>
      <c r="D29" s="57"/>
      <c r="E29" s="62"/>
    </row>
    <row r="30" spans="2:11" x14ac:dyDescent="0.25">
      <c r="B30" s="62"/>
      <c r="C30" s="46" t="s">
        <v>500</v>
      </c>
      <c r="D30" s="57"/>
      <c r="E30" s="62"/>
      <c r="K30" s="44" t="s">
        <v>545</v>
      </c>
    </row>
    <row r="31" spans="2:11" ht="30" x14ac:dyDescent="0.25">
      <c r="B31" s="62"/>
      <c r="C31" s="46" t="s">
        <v>1100</v>
      </c>
      <c r="D31" s="188" t="s">
        <v>1432</v>
      </c>
      <c r="E31" s="62"/>
      <c r="K31" s="44" t="s">
        <v>546</v>
      </c>
    </row>
    <row r="32" spans="2:11" ht="45" x14ac:dyDescent="0.25">
      <c r="B32" s="62"/>
      <c r="C32" s="57" t="s">
        <v>11</v>
      </c>
      <c r="D32" s="187"/>
      <c r="E32" s="62"/>
    </row>
    <row r="33" spans="2:5" x14ac:dyDescent="0.25">
      <c r="B33" s="62"/>
      <c r="C33" s="62"/>
      <c r="D33" s="62"/>
      <c r="E33" s="62"/>
    </row>
    <row r="34" spans="2:5" x14ac:dyDescent="0.25">
      <c r="B34" s="62"/>
      <c r="C34" s="62"/>
      <c r="D34" s="62"/>
      <c r="E34" s="62"/>
    </row>
  </sheetData>
  <sheetProtection password="CA59" sheet="1" objects="1" scenarios="1"/>
  <mergeCells count="10">
    <mergeCell ref="C25:D25"/>
    <mergeCell ref="C26:D26"/>
    <mergeCell ref="B10:D10"/>
    <mergeCell ref="C11:D11"/>
    <mergeCell ref="C14:D14"/>
    <mergeCell ref="C15:D15"/>
    <mergeCell ref="C19:D19"/>
    <mergeCell ref="C20:D20"/>
    <mergeCell ref="C21:D21"/>
    <mergeCell ref="C12:D12"/>
  </mergeCells>
  <phoneticPr fontId="3" type="noConversion"/>
  <dataValidations count="2">
    <dataValidation type="list" allowBlank="1" showInputMessage="1" showErrorMessage="1" sqref="D31">
      <formula1>$K$30:$K$31</formula1>
    </dataValidation>
    <dataValidation type="whole" allowBlank="1" showInputMessage="1" showErrorMessage="1" sqref="D27 D16 D22">
      <formula1>-999999999</formula1>
      <formula2>999999999</formula2>
    </dataValidation>
  </dataValidations>
  <printOptions horizontalCentered="1"/>
  <pageMargins left="0.17" right="0.17" top="0.6" bottom="0.79" header="0.51181102362204722" footer="0.51181102362204722"/>
  <pageSetup scale="75" orientation="landscape" verticalDpi="0" r:id="rId1"/>
  <headerFooter alignWithMargins="0">
    <oddFooter>&amp;RPage&amp;Pof&amp;N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44"/>
  </sheetPr>
  <dimension ref="A1:Z27"/>
  <sheetViews>
    <sheetView showGridLines="0" topLeftCell="A19" zoomScaleNormal="100" workbookViewId="0">
      <selection activeCell="D20" sqref="D20"/>
    </sheetView>
  </sheetViews>
  <sheetFormatPr defaultColWidth="9.140625" defaultRowHeight="15" x14ac:dyDescent="0.25"/>
  <cols>
    <col min="1" max="1" width="2.7109375" style="58" customWidth="1"/>
    <col min="2" max="2" width="4.7109375" style="58" customWidth="1"/>
    <col min="3" max="3" width="9.140625" style="58"/>
    <col min="4" max="4" width="133.7109375" style="58" customWidth="1"/>
    <col min="5" max="5" width="8.140625" style="58" customWidth="1"/>
    <col min="6" max="10" width="9.140625" style="58"/>
    <col min="11" max="26" width="9.140625" style="58" hidden="1" customWidth="1"/>
    <col min="27" max="16384" width="9.140625" style="58"/>
  </cols>
  <sheetData>
    <row r="1" spans="1:5" s="66" customFormat="1" ht="14.45" x14ac:dyDescent="0.3"/>
    <row r="2" spans="1:5" s="66" customFormat="1" ht="14.45" x14ac:dyDescent="0.3">
      <c r="E2" s="69"/>
    </row>
    <row r="3" spans="1:5" s="66" customFormat="1" ht="14.45" x14ac:dyDescent="0.3">
      <c r="E3" s="69"/>
    </row>
    <row r="4" spans="1:5" s="66" customFormat="1" ht="14.45" x14ac:dyDescent="0.3">
      <c r="E4" s="69"/>
    </row>
    <row r="5" spans="1:5" s="66" customFormat="1" ht="14.45" x14ac:dyDescent="0.3">
      <c r="E5" s="69"/>
    </row>
    <row r="6" spans="1:5" s="66" customFormat="1" ht="14.45" x14ac:dyDescent="0.3">
      <c r="B6" s="69"/>
      <c r="C6" s="69"/>
      <c r="D6" s="69"/>
      <c r="E6" s="69"/>
    </row>
    <row r="7" spans="1:5" s="66" customFormat="1" ht="14.45" x14ac:dyDescent="0.3">
      <c r="B7" s="69" t="str">
        <f>"Project:  "&amp;BasicData!$E$13</f>
        <v>Project:  2223 - Promoting Integrated Ecosystem and Natural Resource Management in Honduras</v>
      </c>
      <c r="C7" s="69"/>
      <c r="D7" s="69"/>
      <c r="E7" s="69"/>
    </row>
    <row r="8" spans="1:5" s="66" customFormat="1" ht="14.45" hidden="1" x14ac:dyDescent="0.3">
      <c r="B8" s="69"/>
      <c r="C8" s="69"/>
      <c r="D8" s="69"/>
      <c r="E8" s="69"/>
    </row>
    <row r="9" spans="1:5" s="66" customFormat="1" ht="14.45" hidden="1" x14ac:dyDescent="0.3">
      <c r="B9" s="69"/>
      <c r="C9" s="69"/>
      <c r="D9" s="69"/>
      <c r="E9" s="69"/>
    </row>
    <row r="10" spans="1:5" s="160" customFormat="1" ht="21" x14ac:dyDescent="0.4">
      <c r="A10" s="66"/>
      <c r="B10" s="244" t="s">
        <v>1102</v>
      </c>
      <c r="C10" s="244"/>
      <c r="D10" s="244"/>
      <c r="E10" s="244"/>
    </row>
    <row r="11" spans="1:5" s="44" customFormat="1" ht="14.45" x14ac:dyDescent="0.3">
      <c r="A11" s="160"/>
      <c r="B11" s="245" t="s">
        <v>1103</v>
      </c>
      <c r="C11" s="245"/>
      <c r="D11" s="245"/>
      <c r="E11" s="245"/>
    </row>
    <row r="12" spans="1:5" s="44" customFormat="1" ht="14.45" x14ac:dyDescent="0.3">
      <c r="A12" s="160"/>
      <c r="B12" s="245" t="s">
        <v>26</v>
      </c>
      <c r="C12" s="245"/>
      <c r="D12" s="245"/>
      <c r="E12" s="245"/>
    </row>
    <row r="13" spans="1:5" s="44" customFormat="1" ht="14.45" x14ac:dyDescent="0.3">
      <c r="B13" s="70"/>
      <c r="C13" s="70"/>
      <c r="D13" s="70"/>
      <c r="E13" s="70"/>
    </row>
    <row r="14" spans="1:5" s="44" customFormat="1" ht="14.45" x14ac:dyDescent="0.3">
      <c r="B14" s="70"/>
      <c r="C14" s="70"/>
      <c r="D14" s="71" t="s">
        <v>1104</v>
      </c>
      <c r="E14" s="70"/>
    </row>
    <row r="15" spans="1:5" s="44" customFormat="1" ht="14.45" x14ac:dyDescent="0.3">
      <c r="B15" s="70"/>
      <c r="C15" s="70"/>
      <c r="D15" s="210" t="s">
        <v>12</v>
      </c>
      <c r="E15" s="70"/>
    </row>
    <row r="16" spans="1:5" s="44" customFormat="1" ht="99" customHeight="1" x14ac:dyDescent="0.25">
      <c r="B16" s="62"/>
      <c r="C16" s="62"/>
      <c r="D16" s="192" t="s">
        <v>1414</v>
      </c>
      <c r="E16" s="62"/>
    </row>
    <row r="17" spans="2:5" s="44" customFormat="1" ht="14.45" x14ac:dyDescent="0.3">
      <c r="B17" s="62"/>
      <c r="C17" s="62"/>
      <c r="D17" s="62"/>
      <c r="E17" s="62"/>
    </row>
    <row r="18" spans="2:5" s="160" customFormat="1" ht="14.45" x14ac:dyDescent="0.3">
      <c r="B18" s="62"/>
      <c r="C18" s="161"/>
      <c r="D18" s="71" t="s">
        <v>1105</v>
      </c>
      <c r="E18" s="161"/>
    </row>
    <row r="19" spans="2:5" s="44" customFormat="1" ht="14.45" x14ac:dyDescent="0.3">
      <c r="B19" s="159"/>
      <c r="C19" s="72"/>
      <c r="D19" s="210" t="s">
        <v>1106</v>
      </c>
      <c r="E19" s="72"/>
    </row>
    <row r="20" spans="2:5" s="44" customFormat="1" ht="99" customHeight="1" x14ac:dyDescent="0.3">
      <c r="B20" s="62"/>
      <c r="C20" s="62"/>
      <c r="D20" s="92"/>
      <c r="E20" s="62"/>
    </row>
    <row r="21" spans="2:5" s="44" customFormat="1" ht="14.45" x14ac:dyDescent="0.3">
      <c r="B21" s="62"/>
      <c r="C21" s="62"/>
      <c r="D21" s="73"/>
      <c r="E21" s="62"/>
    </row>
    <row r="22" spans="2:5" s="160" customFormat="1" ht="14.45" x14ac:dyDescent="0.3">
      <c r="B22" s="62"/>
      <c r="C22" s="161"/>
      <c r="D22" s="71" t="s">
        <v>640</v>
      </c>
      <c r="E22" s="161"/>
    </row>
    <row r="23" spans="2:5" ht="14.45" x14ac:dyDescent="0.3">
      <c r="B23" s="159"/>
      <c r="C23" s="55"/>
      <c r="D23" s="210" t="s">
        <v>507</v>
      </c>
      <c r="E23" s="55"/>
    </row>
    <row r="24" spans="2:5" ht="99" customHeight="1" x14ac:dyDescent="0.25">
      <c r="B24" s="56"/>
      <c r="C24" s="74"/>
      <c r="D24" s="192" t="s">
        <v>1415</v>
      </c>
      <c r="E24" s="74"/>
    </row>
    <row r="25" spans="2:5" ht="14.45" x14ac:dyDescent="0.3">
      <c r="B25" s="56"/>
      <c r="C25" s="74"/>
      <c r="D25" s="74"/>
      <c r="E25" s="74"/>
    </row>
    <row r="26" spans="2:5" ht="14.45" x14ac:dyDescent="0.3">
      <c r="B26" s="56"/>
      <c r="C26" s="74"/>
      <c r="D26" s="74"/>
      <c r="E26" s="74"/>
    </row>
    <row r="27" spans="2:5" ht="14.45" x14ac:dyDescent="0.3">
      <c r="B27" s="56"/>
      <c r="C27" s="74"/>
      <c r="D27" s="74"/>
      <c r="E27" s="74"/>
    </row>
  </sheetData>
  <sheetProtection password="CA59" sheet="1" objects="1" scenarios="1"/>
  <mergeCells count="3">
    <mergeCell ref="B10:E10"/>
    <mergeCell ref="B11:E11"/>
    <mergeCell ref="B12:E12"/>
  </mergeCells>
  <phoneticPr fontId="3" type="noConversion"/>
  <printOptions horizontalCentered="1"/>
  <pageMargins left="0.24" right="0.17" top="0.61" bottom="0.76" header="0.51181102362204722" footer="0.51181102362204722"/>
  <pageSetup scale="85" orientation="landscape" verticalDpi="0" r:id="rId1"/>
  <headerFooter alignWithMargins="0">
    <oddFooter>&amp;RPage&amp;Pof&amp;N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dimension ref="A1:N102"/>
  <sheetViews>
    <sheetView workbookViewId="0">
      <selection activeCell="F3" sqref="F3:F4"/>
    </sheetView>
  </sheetViews>
  <sheetFormatPr defaultColWidth="9.140625" defaultRowHeight="15" x14ac:dyDescent="0.25"/>
  <cols>
    <col min="1" max="1" width="23.28515625" bestFit="1" customWidth="1"/>
    <col min="2" max="2" width="18.28515625" bestFit="1" customWidth="1"/>
    <col min="3" max="3" width="17.42578125" bestFit="1" customWidth="1"/>
    <col min="4" max="4" width="8.28515625" bestFit="1" customWidth="1"/>
    <col min="5" max="5" width="15.85546875" customWidth="1"/>
    <col min="6" max="6" width="7.28515625" bestFit="1" customWidth="1"/>
  </cols>
  <sheetData>
    <row r="1" spans="1:14" ht="14.45" x14ac:dyDescent="0.3">
      <c r="A1" s="3" t="s">
        <v>846</v>
      </c>
      <c r="B1" s="3" t="s">
        <v>758</v>
      </c>
      <c r="C1" s="3" t="s">
        <v>17</v>
      </c>
      <c r="D1" s="3" t="s">
        <v>849</v>
      </c>
      <c r="E1" s="3" t="s">
        <v>850</v>
      </c>
      <c r="F1" s="3" t="s">
        <v>16</v>
      </c>
      <c r="H1" s="3" t="s">
        <v>18</v>
      </c>
      <c r="I1" s="3" t="s">
        <v>846</v>
      </c>
      <c r="J1" s="3" t="s">
        <v>758</v>
      </c>
      <c r="K1" s="3" t="s">
        <v>17</v>
      </c>
      <c r="L1" s="3" t="s">
        <v>849</v>
      </c>
      <c r="M1" s="3" t="s">
        <v>850</v>
      </c>
      <c r="N1" s="3" t="s">
        <v>16</v>
      </c>
    </row>
    <row r="2" spans="1:14" ht="14.45" x14ac:dyDescent="0.3">
      <c r="A2" t="s">
        <v>852</v>
      </c>
      <c r="B2" t="s">
        <v>858</v>
      </c>
      <c r="D2" t="s">
        <v>757</v>
      </c>
      <c r="F2">
        <f t="shared" ref="F2:F66" si="0">LEN(B2)</f>
        <v>3</v>
      </c>
      <c r="I2" t="s">
        <v>852</v>
      </c>
      <c r="J2" t="s">
        <v>881</v>
      </c>
      <c r="L2" t="s">
        <v>756</v>
      </c>
      <c r="N2">
        <f t="shared" ref="N2:N38" si="1">LEN(J2)</f>
        <v>3</v>
      </c>
    </row>
    <row r="3" spans="1:14" ht="14.45" x14ac:dyDescent="0.3">
      <c r="A3" t="s">
        <v>852</v>
      </c>
      <c r="B3" t="s">
        <v>408</v>
      </c>
      <c r="D3" t="s">
        <v>757</v>
      </c>
      <c r="F3">
        <f t="shared" si="0"/>
        <v>3</v>
      </c>
      <c r="I3" t="s">
        <v>852</v>
      </c>
      <c r="J3" t="s">
        <v>884</v>
      </c>
      <c r="L3" t="s">
        <v>756</v>
      </c>
      <c r="N3">
        <f t="shared" si="1"/>
        <v>3</v>
      </c>
    </row>
    <row r="4" spans="1:14" ht="14.45" x14ac:dyDescent="0.3">
      <c r="A4" t="s">
        <v>852</v>
      </c>
      <c r="B4" t="s">
        <v>860</v>
      </c>
      <c r="D4" t="s">
        <v>756</v>
      </c>
      <c r="F4">
        <f t="shared" si="0"/>
        <v>3</v>
      </c>
      <c r="I4" t="s">
        <v>852</v>
      </c>
      <c r="J4" t="s">
        <v>887</v>
      </c>
      <c r="L4" t="s">
        <v>756</v>
      </c>
      <c r="N4">
        <f t="shared" si="1"/>
        <v>3</v>
      </c>
    </row>
    <row r="5" spans="1:14" ht="14.45" x14ac:dyDescent="0.3">
      <c r="A5" t="s">
        <v>852</v>
      </c>
      <c r="B5" t="s">
        <v>864</v>
      </c>
      <c r="D5" t="s">
        <v>756</v>
      </c>
      <c r="F5">
        <f t="shared" si="0"/>
        <v>3</v>
      </c>
      <c r="I5" t="s">
        <v>852</v>
      </c>
      <c r="J5" t="s">
        <v>1282</v>
      </c>
      <c r="L5" t="s">
        <v>756</v>
      </c>
      <c r="N5">
        <f t="shared" si="1"/>
        <v>3</v>
      </c>
    </row>
    <row r="6" spans="1:14" ht="14.45" x14ac:dyDescent="0.3">
      <c r="A6" t="s">
        <v>852</v>
      </c>
      <c r="B6" t="s">
        <v>867</v>
      </c>
      <c r="D6" t="s">
        <v>756</v>
      </c>
      <c r="F6">
        <f t="shared" si="0"/>
        <v>3</v>
      </c>
      <c r="I6" t="s">
        <v>852</v>
      </c>
      <c r="J6" t="s">
        <v>715</v>
      </c>
      <c r="L6" t="s">
        <v>756</v>
      </c>
      <c r="N6">
        <f t="shared" si="1"/>
        <v>3</v>
      </c>
    </row>
    <row r="7" spans="1:14" ht="14.45" x14ac:dyDescent="0.3">
      <c r="A7" t="s">
        <v>852</v>
      </c>
      <c r="B7" t="s">
        <v>870</v>
      </c>
      <c r="D7" t="s">
        <v>756</v>
      </c>
      <c r="F7">
        <f t="shared" si="0"/>
        <v>3</v>
      </c>
      <c r="I7" t="s">
        <v>852</v>
      </c>
      <c r="J7" t="s">
        <v>889</v>
      </c>
      <c r="L7" t="s">
        <v>756</v>
      </c>
      <c r="N7">
        <f t="shared" si="1"/>
        <v>3</v>
      </c>
    </row>
    <row r="8" spans="1:14" ht="14.45" x14ac:dyDescent="0.3">
      <c r="A8" t="s">
        <v>852</v>
      </c>
      <c r="B8" t="s">
        <v>874</v>
      </c>
      <c r="D8" t="s">
        <v>756</v>
      </c>
      <c r="F8">
        <f t="shared" si="0"/>
        <v>3</v>
      </c>
      <c r="I8" t="s">
        <v>852</v>
      </c>
      <c r="J8" t="s">
        <v>892</v>
      </c>
      <c r="L8" t="s">
        <v>756</v>
      </c>
      <c r="N8">
        <f t="shared" si="1"/>
        <v>3</v>
      </c>
    </row>
    <row r="9" spans="1:14" ht="14.45" x14ac:dyDescent="0.3">
      <c r="A9" t="s">
        <v>852</v>
      </c>
      <c r="B9" t="s">
        <v>876</v>
      </c>
      <c r="D9" t="s">
        <v>756</v>
      </c>
      <c r="F9">
        <f t="shared" si="0"/>
        <v>3</v>
      </c>
      <c r="I9" t="s">
        <v>852</v>
      </c>
      <c r="J9" t="s">
        <v>895</v>
      </c>
      <c r="L9" t="s">
        <v>756</v>
      </c>
      <c r="N9">
        <f t="shared" si="1"/>
        <v>3</v>
      </c>
    </row>
    <row r="10" spans="1:14" ht="14.45" x14ac:dyDescent="0.3">
      <c r="A10" t="s">
        <v>852</v>
      </c>
      <c r="B10" t="s">
        <v>877</v>
      </c>
      <c r="D10" t="s">
        <v>756</v>
      </c>
      <c r="F10">
        <f t="shared" si="0"/>
        <v>3</v>
      </c>
      <c r="I10" t="s">
        <v>852</v>
      </c>
      <c r="J10" t="s">
        <v>897</v>
      </c>
      <c r="L10" t="s">
        <v>756</v>
      </c>
      <c r="N10">
        <f t="shared" si="1"/>
        <v>3</v>
      </c>
    </row>
    <row r="11" spans="1:14" ht="14.45" x14ac:dyDescent="0.3">
      <c r="A11" t="s">
        <v>852</v>
      </c>
      <c r="B11" t="s">
        <v>878</v>
      </c>
      <c r="D11" t="s">
        <v>756</v>
      </c>
      <c r="F11">
        <f t="shared" si="0"/>
        <v>3</v>
      </c>
      <c r="I11" t="s">
        <v>852</v>
      </c>
      <c r="J11" t="s">
        <v>1283</v>
      </c>
      <c r="L11" t="s">
        <v>756</v>
      </c>
      <c r="N11">
        <f t="shared" si="1"/>
        <v>3</v>
      </c>
    </row>
    <row r="12" spans="1:14" ht="14.45" x14ac:dyDescent="0.3">
      <c r="A12" t="s">
        <v>852</v>
      </c>
      <c r="B12" t="s">
        <v>879</v>
      </c>
      <c r="D12" t="s">
        <v>756</v>
      </c>
      <c r="F12">
        <f t="shared" si="0"/>
        <v>3</v>
      </c>
      <c r="I12" t="s">
        <v>852</v>
      </c>
      <c r="J12" t="s">
        <v>1285</v>
      </c>
      <c r="L12" t="s">
        <v>756</v>
      </c>
      <c r="N12">
        <f t="shared" si="1"/>
        <v>3</v>
      </c>
    </row>
    <row r="13" spans="1:14" ht="14.45" x14ac:dyDescent="0.3">
      <c r="A13" t="s">
        <v>852</v>
      </c>
      <c r="B13" t="s">
        <v>1281</v>
      </c>
      <c r="D13" t="s">
        <v>756</v>
      </c>
      <c r="F13">
        <f t="shared" si="0"/>
        <v>3</v>
      </c>
      <c r="I13" t="s">
        <v>852</v>
      </c>
      <c r="J13" t="s">
        <v>1287</v>
      </c>
      <c r="L13" t="s">
        <v>756</v>
      </c>
      <c r="N13">
        <f t="shared" si="1"/>
        <v>3</v>
      </c>
    </row>
    <row r="14" spans="1:14" ht="14.45" x14ac:dyDescent="0.3">
      <c r="A14" t="s">
        <v>852</v>
      </c>
      <c r="B14" t="s">
        <v>881</v>
      </c>
      <c r="D14" t="s">
        <v>756</v>
      </c>
      <c r="F14">
        <f t="shared" si="0"/>
        <v>3</v>
      </c>
      <c r="I14" t="s">
        <v>852</v>
      </c>
      <c r="J14" t="s">
        <v>1289</v>
      </c>
      <c r="L14" t="s">
        <v>756</v>
      </c>
      <c r="N14">
        <f t="shared" si="1"/>
        <v>3</v>
      </c>
    </row>
    <row r="15" spans="1:14" ht="14.45" x14ac:dyDescent="0.3">
      <c r="A15" t="s">
        <v>852</v>
      </c>
      <c r="B15" t="s">
        <v>723</v>
      </c>
      <c r="D15" t="s">
        <v>756</v>
      </c>
      <c r="F15">
        <f t="shared" si="0"/>
        <v>3</v>
      </c>
      <c r="I15" t="s">
        <v>852</v>
      </c>
      <c r="J15" t="s">
        <v>1292</v>
      </c>
      <c r="L15" t="s">
        <v>756</v>
      </c>
      <c r="N15">
        <f t="shared" si="1"/>
        <v>3</v>
      </c>
    </row>
    <row r="16" spans="1:14" ht="14.45" x14ac:dyDescent="0.3">
      <c r="A16" t="s">
        <v>852</v>
      </c>
      <c r="B16" t="s">
        <v>724</v>
      </c>
      <c r="D16" t="s">
        <v>756</v>
      </c>
      <c r="F16">
        <f t="shared" si="0"/>
        <v>3</v>
      </c>
      <c r="I16" t="s">
        <v>852</v>
      </c>
      <c r="J16" t="s">
        <v>1295</v>
      </c>
      <c r="L16" t="s">
        <v>756</v>
      </c>
      <c r="N16">
        <f t="shared" si="1"/>
        <v>3</v>
      </c>
    </row>
    <row r="17" spans="1:14" ht="14.45" x14ac:dyDescent="0.3">
      <c r="A17" t="s">
        <v>852</v>
      </c>
      <c r="B17" t="s">
        <v>1330</v>
      </c>
      <c r="D17" t="s">
        <v>756</v>
      </c>
      <c r="F17">
        <f t="shared" si="0"/>
        <v>3</v>
      </c>
      <c r="I17" t="s">
        <v>852</v>
      </c>
      <c r="J17" t="s">
        <v>1299</v>
      </c>
      <c r="L17" t="s">
        <v>756</v>
      </c>
      <c r="N17">
        <f t="shared" si="1"/>
        <v>3</v>
      </c>
    </row>
    <row r="18" spans="1:14" ht="14.45" x14ac:dyDescent="0.3">
      <c r="A18" t="s">
        <v>852</v>
      </c>
      <c r="B18" t="s">
        <v>725</v>
      </c>
      <c r="D18" t="s">
        <v>756</v>
      </c>
      <c r="F18">
        <f t="shared" si="0"/>
        <v>3</v>
      </c>
      <c r="I18" t="s">
        <v>852</v>
      </c>
      <c r="J18" t="s">
        <v>1302</v>
      </c>
      <c r="L18" t="s">
        <v>756</v>
      </c>
      <c r="N18">
        <f t="shared" si="1"/>
        <v>3</v>
      </c>
    </row>
    <row r="19" spans="1:14" ht="14.45" x14ac:dyDescent="0.3">
      <c r="A19" t="s">
        <v>852</v>
      </c>
      <c r="B19" t="s">
        <v>726</v>
      </c>
      <c r="D19" t="s">
        <v>756</v>
      </c>
      <c r="F19">
        <f t="shared" si="0"/>
        <v>3</v>
      </c>
      <c r="I19" t="s">
        <v>852</v>
      </c>
      <c r="J19" t="s">
        <v>716</v>
      </c>
      <c r="L19" t="s">
        <v>756</v>
      </c>
      <c r="N19">
        <f t="shared" si="1"/>
        <v>3</v>
      </c>
    </row>
    <row r="20" spans="1:14" ht="14.45" x14ac:dyDescent="0.3">
      <c r="A20" t="s">
        <v>852</v>
      </c>
      <c r="B20" t="s">
        <v>727</v>
      </c>
      <c r="D20" t="s">
        <v>756</v>
      </c>
      <c r="F20">
        <f t="shared" si="0"/>
        <v>3</v>
      </c>
      <c r="I20" t="s">
        <v>852</v>
      </c>
      <c r="J20" t="s">
        <v>1305</v>
      </c>
      <c r="L20" t="s">
        <v>756</v>
      </c>
      <c r="N20">
        <f t="shared" si="1"/>
        <v>3</v>
      </c>
    </row>
    <row r="21" spans="1:14" ht="14.45" x14ac:dyDescent="0.3">
      <c r="A21" t="s">
        <v>852</v>
      </c>
      <c r="B21" t="s">
        <v>728</v>
      </c>
      <c r="D21" t="s">
        <v>756</v>
      </c>
      <c r="F21">
        <f t="shared" si="0"/>
        <v>3</v>
      </c>
      <c r="I21" t="s">
        <v>852</v>
      </c>
      <c r="J21" t="s">
        <v>717</v>
      </c>
      <c r="L21" t="s">
        <v>756</v>
      </c>
      <c r="N21">
        <f t="shared" si="1"/>
        <v>3</v>
      </c>
    </row>
    <row r="22" spans="1:14" ht="14.45" x14ac:dyDescent="0.3">
      <c r="A22" t="s">
        <v>852</v>
      </c>
      <c r="B22" t="s">
        <v>729</v>
      </c>
      <c r="D22" t="s">
        <v>756</v>
      </c>
      <c r="F22">
        <f t="shared" si="0"/>
        <v>3</v>
      </c>
      <c r="I22" t="s">
        <v>852</v>
      </c>
      <c r="J22" t="s">
        <v>718</v>
      </c>
      <c r="L22" t="s">
        <v>756</v>
      </c>
      <c r="N22">
        <f t="shared" si="1"/>
        <v>3</v>
      </c>
    </row>
    <row r="23" spans="1:14" x14ac:dyDescent="0.25">
      <c r="A23" t="s">
        <v>852</v>
      </c>
      <c r="B23" t="s">
        <v>730</v>
      </c>
      <c r="D23" t="s">
        <v>756</v>
      </c>
      <c r="F23">
        <f t="shared" si="0"/>
        <v>3</v>
      </c>
      <c r="I23" t="s">
        <v>852</v>
      </c>
      <c r="J23" t="s">
        <v>719</v>
      </c>
      <c r="L23" t="s">
        <v>756</v>
      </c>
      <c r="N23">
        <f t="shared" si="1"/>
        <v>3</v>
      </c>
    </row>
    <row r="24" spans="1:14" x14ac:dyDescent="0.25">
      <c r="A24" t="s">
        <v>852</v>
      </c>
      <c r="B24" t="s">
        <v>1331</v>
      </c>
      <c r="D24" t="s">
        <v>756</v>
      </c>
      <c r="F24">
        <f t="shared" si="0"/>
        <v>3</v>
      </c>
      <c r="I24" t="s">
        <v>852</v>
      </c>
      <c r="J24" t="s">
        <v>720</v>
      </c>
      <c r="L24" t="s">
        <v>756</v>
      </c>
      <c r="N24">
        <f t="shared" si="1"/>
        <v>3</v>
      </c>
    </row>
    <row r="25" spans="1:14" x14ac:dyDescent="0.25">
      <c r="A25" t="s">
        <v>852</v>
      </c>
      <c r="B25" t="s">
        <v>731</v>
      </c>
      <c r="D25" t="s">
        <v>756</v>
      </c>
      <c r="F25">
        <f t="shared" si="0"/>
        <v>3</v>
      </c>
      <c r="I25" t="s">
        <v>852</v>
      </c>
      <c r="J25" t="s">
        <v>721</v>
      </c>
      <c r="L25" t="s">
        <v>756</v>
      </c>
      <c r="N25">
        <f t="shared" si="1"/>
        <v>3</v>
      </c>
    </row>
    <row r="26" spans="1:14" x14ac:dyDescent="0.25">
      <c r="A26" t="s">
        <v>852</v>
      </c>
      <c r="B26" t="s">
        <v>732</v>
      </c>
      <c r="D26" t="s">
        <v>756</v>
      </c>
      <c r="F26">
        <f t="shared" si="0"/>
        <v>3</v>
      </c>
      <c r="I26" t="s">
        <v>852</v>
      </c>
      <c r="J26" t="s">
        <v>1312</v>
      </c>
      <c r="L26" t="s">
        <v>756</v>
      </c>
      <c r="N26">
        <f t="shared" si="1"/>
        <v>3</v>
      </c>
    </row>
    <row r="27" spans="1:14" x14ac:dyDescent="0.25">
      <c r="A27" t="s">
        <v>852</v>
      </c>
      <c r="B27" t="s">
        <v>733</v>
      </c>
      <c r="D27" t="s">
        <v>756</v>
      </c>
      <c r="F27">
        <f t="shared" si="0"/>
        <v>3</v>
      </c>
      <c r="I27" t="s">
        <v>852</v>
      </c>
      <c r="J27" t="s">
        <v>1316</v>
      </c>
      <c r="L27" t="s">
        <v>756</v>
      </c>
      <c r="N27">
        <f t="shared" si="1"/>
        <v>3</v>
      </c>
    </row>
    <row r="28" spans="1:14" x14ac:dyDescent="0.25">
      <c r="A28" t="s">
        <v>852</v>
      </c>
      <c r="B28" t="s">
        <v>734</v>
      </c>
      <c r="D28" t="s">
        <v>756</v>
      </c>
      <c r="F28">
        <f t="shared" si="0"/>
        <v>3</v>
      </c>
      <c r="I28" t="s">
        <v>852</v>
      </c>
      <c r="J28" t="s">
        <v>1319</v>
      </c>
      <c r="L28" t="s">
        <v>756</v>
      </c>
      <c r="N28">
        <f t="shared" si="1"/>
        <v>3</v>
      </c>
    </row>
    <row r="29" spans="1:14" x14ac:dyDescent="0.25">
      <c r="A29" t="s">
        <v>852</v>
      </c>
      <c r="B29" t="s">
        <v>735</v>
      </c>
      <c r="D29" t="s">
        <v>756</v>
      </c>
      <c r="F29">
        <f t="shared" si="0"/>
        <v>3</v>
      </c>
      <c r="I29" t="s">
        <v>852</v>
      </c>
      <c r="J29" t="s">
        <v>1322</v>
      </c>
      <c r="L29" t="s">
        <v>756</v>
      </c>
      <c r="N29">
        <f t="shared" si="1"/>
        <v>3</v>
      </c>
    </row>
    <row r="30" spans="1:14" x14ac:dyDescent="0.25">
      <c r="A30" t="s">
        <v>852</v>
      </c>
      <c r="B30" t="s">
        <v>1332</v>
      </c>
      <c r="D30" t="s">
        <v>756</v>
      </c>
      <c r="F30">
        <f t="shared" si="0"/>
        <v>3</v>
      </c>
      <c r="I30" t="s">
        <v>852</v>
      </c>
      <c r="J30" t="s">
        <v>1324</v>
      </c>
      <c r="L30" t="s">
        <v>756</v>
      </c>
      <c r="N30">
        <f t="shared" si="1"/>
        <v>3</v>
      </c>
    </row>
    <row r="31" spans="1:14" x14ac:dyDescent="0.25">
      <c r="A31" t="s">
        <v>852</v>
      </c>
      <c r="B31" t="s">
        <v>1333</v>
      </c>
      <c r="D31" t="s">
        <v>756</v>
      </c>
      <c r="F31">
        <f t="shared" si="0"/>
        <v>3</v>
      </c>
      <c r="I31" t="s">
        <v>852</v>
      </c>
      <c r="J31" t="s">
        <v>389</v>
      </c>
      <c r="L31" t="s">
        <v>756</v>
      </c>
      <c r="N31">
        <f t="shared" si="1"/>
        <v>3</v>
      </c>
    </row>
    <row r="32" spans="1:14" x14ac:dyDescent="0.25">
      <c r="A32" t="s">
        <v>852</v>
      </c>
      <c r="B32" t="s">
        <v>737</v>
      </c>
      <c r="D32" t="s">
        <v>756</v>
      </c>
      <c r="F32">
        <f t="shared" si="0"/>
        <v>3</v>
      </c>
      <c r="I32" t="s">
        <v>852</v>
      </c>
      <c r="J32" t="s">
        <v>998</v>
      </c>
      <c r="L32" t="s">
        <v>756</v>
      </c>
      <c r="N32">
        <f t="shared" si="1"/>
        <v>3</v>
      </c>
    </row>
    <row r="33" spans="1:14" x14ac:dyDescent="0.25">
      <c r="A33" t="s">
        <v>852</v>
      </c>
      <c r="B33" t="s">
        <v>738</v>
      </c>
      <c r="D33" t="s">
        <v>756</v>
      </c>
      <c r="F33">
        <f t="shared" si="0"/>
        <v>3</v>
      </c>
      <c r="I33" t="s">
        <v>852</v>
      </c>
      <c r="J33" t="s">
        <v>23</v>
      </c>
      <c r="L33" t="s">
        <v>756</v>
      </c>
      <c r="N33">
        <f t="shared" si="1"/>
        <v>3</v>
      </c>
    </row>
    <row r="34" spans="1:14" x14ac:dyDescent="0.25">
      <c r="A34" t="s">
        <v>852</v>
      </c>
      <c r="B34" t="s">
        <v>1334</v>
      </c>
      <c r="D34" t="s">
        <v>1048</v>
      </c>
      <c r="F34">
        <f t="shared" si="0"/>
        <v>3</v>
      </c>
      <c r="I34" t="s">
        <v>852</v>
      </c>
      <c r="J34" t="s">
        <v>24</v>
      </c>
      <c r="L34" t="s">
        <v>756</v>
      </c>
      <c r="N34">
        <f t="shared" si="1"/>
        <v>3</v>
      </c>
    </row>
    <row r="35" spans="1:14" x14ac:dyDescent="0.25">
      <c r="A35" t="s">
        <v>852</v>
      </c>
      <c r="B35" t="s">
        <v>739</v>
      </c>
      <c r="D35" t="s">
        <v>756</v>
      </c>
      <c r="F35">
        <f t="shared" si="0"/>
        <v>3</v>
      </c>
      <c r="I35" t="s">
        <v>852</v>
      </c>
      <c r="J35" t="s">
        <v>25</v>
      </c>
      <c r="L35" t="s">
        <v>756</v>
      </c>
      <c r="N35">
        <f t="shared" si="1"/>
        <v>3</v>
      </c>
    </row>
    <row r="36" spans="1:14" x14ac:dyDescent="0.25">
      <c r="A36" t="s">
        <v>852</v>
      </c>
      <c r="B36" t="s">
        <v>740</v>
      </c>
      <c r="D36" t="s">
        <v>756</v>
      </c>
      <c r="F36">
        <f t="shared" si="0"/>
        <v>4</v>
      </c>
      <c r="I36" t="s">
        <v>852</v>
      </c>
      <c r="J36" t="s">
        <v>1001</v>
      </c>
      <c r="L36" t="s">
        <v>756</v>
      </c>
      <c r="N36">
        <f t="shared" si="1"/>
        <v>3</v>
      </c>
    </row>
    <row r="37" spans="1:14" x14ac:dyDescent="0.25">
      <c r="A37" t="s">
        <v>852</v>
      </c>
      <c r="B37" t="s">
        <v>1335</v>
      </c>
      <c r="D37" t="s">
        <v>1048</v>
      </c>
      <c r="F37">
        <f t="shared" si="0"/>
        <v>4</v>
      </c>
      <c r="I37" t="s">
        <v>852</v>
      </c>
      <c r="J37" t="s">
        <v>722</v>
      </c>
      <c r="L37" t="s">
        <v>756</v>
      </c>
      <c r="N37">
        <f t="shared" si="1"/>
        <v>3</v>
      </c>
    </row>
    <row r="38" spans="1:14" x14ac:dyDescent="0.25">
      <c r="A38" t="s">
        <v>852</v>
      </c>
      <c r="B38" t="s">
        <v>741</v>
      </c>
      <c r="D38" t="s">
        <v>756</v>
      </c>
      <c r="F38">
        <f t="shared" si="0"/>
        <v>4</v>
      </c>
      <c r="I38" t="s">
        <v>852</v>
      </c>
      <c r="J38" t="s">
        <v>1003</v>
      </c>
      <c r="L38" t="s">
        <v>756</v>
      </c>
      <c r="N38">
        <f t="shared" si="1"/>
        <v>3</v>
      </c>
    </row>
    <row r="39" spans="1:14" x14ac:dyDescent="0.25">
      <c r="A39" t="s">
        <v>852</v>
      </c>
      <c r="B39" t="s">
        <v>742</v>
      </c>
      <c r="D39" t="s">
        <v>756</v>
      </c>
      <c r="F39">
        <f t="shared" si="0"/>
        <v>4</v>
      </c>
    </row>
    <row r="40" spans="1:14" x14ac:dyDescent="0.25">
      <c r="A40" t="s">
        <v>852</v>
      </c>
      <c r="B40" t="s">
        <v>1336</v>
      </c>
      <c r="D40" t="s">
        <v>1048</v>
      </c>
      <c r="F40">
        <f t="shared" si="0"/>
        <v>4</v>
      </c>
    </row>
    <row r="41" spans="1:14" x14ac:dyDescent="0.25">
      <c r="A41" t="s">
        <v>852</v>
      </c>
      <c r="B41" t="s">
        <v>743</v>
      </c>
      <c r="D41" t="s">
        <v>756</v>
      </c>
      <c r="F41">
        <f t="shared" si="0"/>
        <v>4</v>
      </c>
    </row>
    <row r="42" spans="1:14" x14ac:dyDescent="0.25">
      <c r="A42" t="s">
        <v>852</v>
      </c>
      <c r="B42" t="s">
        <v>744</v>
      </c>
      <c r="D42" t="s">
        <v>756</v>
      </c>
      <c r="F42">
        <f t="shared" si="0"/>
        <v>4</v>
      </c>
    </row>
    <row r="43" spans="1:14" x14ac:dyDescent="0.25">
      <c r="A43" t="s">
        <v>852</v>
      </c>
      <c r="B43" t="s">
        <v>1337</v>
      </c>
      <c r="D43" t="s">
        <v>1048</v>
      </c>
      <c r="F43">
        <f t="shared" si="0"/>
        <v>4</v>
      </c>
    </row>
    <row r="44" spans="1:14" x14ac:dyDescent="0.25">
      <c r="A44" t="s">
        <v>923</v>
      </c>
      <c r="B44" t="s">
        <v>1087</v>
      </c>
      <c r="D44" t="s">
        <v>757</v>
      </c>
      <c r="F44">
        <f t="shared" si="0"/>
        <v>3</v>
      </c>
    </row>
    <row r="45" spans="1:14" x14ac:dyDescent="0.25">
      <c r="A45" t="s">
        <v>923</v>
      </c>
      <c r="B45" t="s">
        <v>705</v>
      </c>
      <c r="D45" t="s">
        <v>756</v>
      </c>
      <c r="F45">
        <f t="shared" si="0"/>
        <v>3</v>
      </c>
    </row>
    <row r="46" spans="1:14" x14ac:dyDescent="0.25">
      <c r="A46" t="s">
        <v>923</v>
      </c>
      <c r="B46" t="s">
        <v>1035</v>
      </c>
      <c r="D46" t="s">
        <v>756</v>
      </c>
      <c r="F46">
        <f t="shared" si="0"/>
        <v>3</v>
      </c>
    </row>
    <row r="47" spans="1:14" x14ac:dyDescent="0.25">
      <c r="A47" t="s">
        <v>923</v>
      </c>
      <c r="B47" t="s">
        <v>1037</v>
      </c>
      <c r="D47" t="s">
        <v>756</v>
      </c>
      <c r="F47">
        <f t="shared" si="0"/>
        <v>3</v>
      </c>
    </row>
    <row r="48" spans="1:14" x14ac:dyDescent="0.25">
      <c r="A48" t="s">
        <v>923</v>
      </c>
      <c r="B48" t="s">
        <v>1038</v>
      </c>
      <c r="D48" t="s">
        <v>1048</v>
      </c>
      <c r="F48">
        <f t="shared" si="0"/>
        <v>3</v>
      </c>
    </row>
    <row r="49" spans="1:6" x14ac:dyDescent="0.25">
      <c r="A49" t="s">
        <v>1049</v>
      </c>
      <c r="B49" t="s">
        <v>1022</v>
      </c>
      <c r="D49" t="s">
        <v>756</v>
      </c>
      <c r="F49">
        <f t="shared" si="0"/>
        <v>3</v>
      </c>
    </row>
    <row r="50" spans="1:6" x14ac:dyDescent="0.25">
      <c r="A50" t="s">
        <v>1049</v>
      </c>
      <c r="B50" t="s">
        <v>1026</v>
      </c>
      <c r="D50" t="s">
        <v>756</v>
      </c>
      <c r="F50">
        <f t="shared" si="0"/>
        <v>3</v>
      </c>
    </row>
    <row r="51" spans="1:6" x14ac:dyDescent="0.25">
      <c r="A51" t="s">
        <v>1049</v>
      </c>
      <c r="B51" t="s">
        <v>1030</v>
      </c>
      <c r="D51" t="s">
        <v>756</v>
      </c>
      <c r="F51">
        <f t="shared" si="0"/>
        <v>3</v>
      </c>
    </row>
    <row r="52" spans="1:6" x14ac:dyDescent="0.25">
      <c r="A52" t="s">
        <v>1049</v>
      </c>
      <c r="B52" t="s">
        <v>1031</v>
      </c>
      <c r="D52" t="s">
        <v>756</v>
      </c>
      <c r="F52">
        <f t="shared" si="0"/>
        <v>3</v>
      </c>
    </row>
    <row r="53" spans="1:6" x14ac:dyDescent="0.25">
      <c r="A53" t="s">
        <v>1049</v>
      </c>
      <c r="B53" t="s">
        <v>1032</v>
      </c>
      <c r="D53" t="s">
        <v>1048</v>
      </c>
      <c r="F53">
        <f t="shared" si="0"/>
        <v>3</v>
      </c>
    </row>
    <row r="54" spans="1:6" x14ac:dyDescent="0.25">
      <c r="A54" t="s">
        <v>925</v>
      </c>
      <c r="B54" s="17" t="s">
        <v>714</v>
      </c>
      <c r="C54" s="17"/>
      <c r="D54" t="s">
        <v>756</v>
      </c>
      <c r="F54">
        <f t="shared" si="0"/>
        <v>8</v>
      </c>
    </row>
    <row r="55" spans="1:6" x14ac:dyDescent="0.25">
      <c r="A55" t="s">
        <v>1257</v>
      </c>
      <c r="B55" t="s">
        <v>678</v>
      </c>
      <c r="D55" t="s">
        <v>756</v>
      </c>
      <c r="F55">
        <f t="shared" si="0"/>
        <v>3</v>
      </c>
    </row>
    <row r="56" spans="1:6" x14ac:dyDescent="0.25">
      <c r="A56" t="s">
        <v>1257</v>
      </c>
      <c r="B56" t="s">
        <v>745</v>
      </c>
      <c r="D56" t="s">
        <v>756</v>
      </c>
      <c r="F56">
        <f t="shared" si="0"/>
        <v>3</v>
      </c>
    </row>
    <row r="57" spans="1:6" x14ac:dyDescent="0.25">
      <c r="A57" t="s">
        <v>1257</v>
      </c>
      <c r="B57" t="s">
        <v>405</v>
      </c>
      <c r="D57" t="s">
        <v>756</v>
      </c>
      <c r="F57">
        <f t="shared" si="0"/>
        <v>3</v>
      </c>
    </row>
    <row r="58" spans="1:6" x14ac:dyDescent="0.25">
      <c r="A58" t="s">
        <v>1257</v>
      </c>
      <c r="B58" t="s">
        <v>684</v>
      </c>
      <c r="D58" t="s">
        <v>756</v>
      </c>
      <c r="F58">
        <f t="shared" si="0"/>
        <v>3</v>
      </c>
    </row>
    <row r="59" spans="1:6" x14ac:dyDescent="0.25">
      <c r="A59" t="s">
        <v>1257</v>
      </c>
      <c r="B59" t="s">
        <v>704</v>
      </c>
      <c r="D59" t="s">
        <v>756</v>
      </c>
      <c r="F59">
        <f t="shared" si="0"/>
        <v>3</v>
      </c>
    </row>
    <row r="60" spans="1:6" x14ac:dyDescent="0.25">
      <c r="A60" t="s">
        <v>1257</v>
      </c>
      <c r="B60" t="s">
        <v>746</v>
      </c>
      <c r="D60" t="s">
        <v>756</v>
      </c>
      <c r="F60">
        <f t="shared" si="0"/>
        <v>3</v>
      </c>
    </row>
    <row r="61" spans="1:6" x14ac:dyDescent="0.25">
      <c r="A61" t="s">
        <v>1257</v>
      </c>
      <c r="B61" t="s">
        <v>747</v>
      </c>
      <c r="D61" t="s">
        <v>756</v>
      </c>
      <c r="F61">
        <f t="shared" si="0"/>
        <v>3</v>
      </c>
    </row>
    <row r="62" spans="1:6" x14ac:dyDescent="0.25">
      <c r="A62" t="s">
        <v>1257</v>
      </c>
      <c r="B62" t="s">
        <v>748</v>
      </c>
      <c r="D62" t="s">
        <v>756</v>
      </c>
      <c r="F62">
        <f t="shared" si="0"/>
        <v>3</v>
      </c>
    </row>
    <row r="63" spans="1:6" x14ac:dyDescent="0.25">
      <c r="A63" t="s">
        <v>1257</v>
      </c>
      <c r="B63" t="s">
        <v>749</v>
      </c>
      <c r="D63" t="s">
        <v>756</v>
      </c>
      <c r="F63">
        <f t="shared" si="0"/>
        <v>3</v>
      </c>
    </row>
    <row r="64" spans="1:6" x14ac:dyDescent="0.25">
      <c r="A64" t="s">
        <v>1257</v>
      </c>
      <c r="B64" t="s">
        <v>750</v>
      </c>
      <c r="D64" t="s">
        <v>756</v>
      </c>
      <c r="F64">
        <f t="shared" si="0"/>
        <v>3</v>
      </c>
    </row>
    <row r="65" spans="1:6" x14ac:dyDescent="0.25">
      <c r="A65" t="s">
        <v>1257</v>
      </c>
      <c r="B65" t="s">
        <v>751</v>
      </c>
      <c r="D65" t="s">
        <v>756</v>
      </c>
      <c r="F65">
        <f t="shared" si="0"/>
        <v>3</v>
      </c>
    </row>
    <row r="66" spans="1:6" x14ac:dyDescent="0.25">
      <c r="A66" t="s">
        <v>1257</v>
      </c>
      <c r="B66" t="s">
        <v>752</v>
      </c>
      <c r="D66" t="s">
        <v>756</v>
      </c>
      <c r="F66">
        <f t="shared" si="0"/>
        <v>3</v>
      </c>
    </row>
    <row r="67" spans="1:6" x14ac:dyDescent="0.25">
      <c r="A67" t="s">
        <v>1115</v>
      </c>
      <c r="B67" s="17" t="s">
        <v>754</v>
      </c>
      <c r="C67" s="17"/>
      <c r="D67" t="s">
        <v>756</v>
      </c>
      <c r="F67">
        <f t="shared" ref="F67:F102" si="2">LEN(B67)</f>
        <v>8</v>
      </c>
    </row>
    <row r="68" spans="1:6" x14ac:dyDescent="0.25">
      <c r="A68" t="s">
        <v>1258</v>
      </c>
      <c r="B68" t="s">
        <v>678</v>
      </c>
      <c r="D68" t="s">
        <v>756</v>
      </c>
      <c r="F68">
        <f t="shared" si="2"/>
        <v>3</v>
      </c>
    </row>
    <row r="69" spans="1:6" x14ac:dyDescent="0.25">
      <c r="A69" t="s">
        <v>1258</v>
      </c>
      <c r="B69" t="s">
        <v>745</v>
      </c>
      <c r="D69" t="s">
        <v>756</v>
      </c>
      <c r="F69">
        <f t="shared" si="2"/>
        <v>3</v>
      </c>
    </row>
    <row r="70" spans="1:6" x14ac:dyDescent="0.25">
      <c r="A70" t="s">
        <v>1258</v>
      </c>
      <c r="B70" t="s">
        <v>405</v>
      </c>
      <c r="D70" t="s">
        <v>756</v>
      </c>
      <c r="F70">
        <f t="shared" si="2"/>
        <v>3</v>
      </c>
    </row>
    <row r="71" spans="1:6" x14ac:dyDescent="0.25">
      <c r="A71" t="s">
        <v>1258</v>
      </c>
      <c r="B71" t="s">
        <v>684</v>
      </c>
      <c r="D71" t="s">
        <v>756</v>
      </c>
      <c r="F71">
        <f t="shared" si="2"/>
        <v>3</v>
      </c>
    </row>
    <row r="72" spans="1:6" x14ac:dyDescent="0.25">
      <c r="A72" t="s">
        <v>1258</v>
      </c>
      <c r="B72" t="s">
        <v>704</v>
      </c>
      <c r="D72" t="s">
        <v>756</v>
      </c>
      <c r="F72">
        <f t="shared" si="2"/>
        <v>3</v>
      </c>
    </row>
    <row r="73" spans="1:6" x14ac:dyDescent="0.25">
      <c r="A73" t="s">
        <v>1258</v>
      </c>
      <c r="B73" t="s">
        <v>746</v>
      </c>
      <c r="D73" t="s">
        <v>756</v>
      </c>
      <c r="F73">
        <f t="shared" si="2"/>
        <v>3</v>
      </c>
    </row>
    <row r="74" spans="1:6" x14ac:dyDescent="0.25">
      <c r="A74" t="s">
        <v>1258</v>
      </c>
      <c r="B74" t="s">
        <v>747</v>
      </c>
      <c r="D74" t="s">
        <v>756</v>
      </c>
      <c r="F74">
        <f t="shared" si="2"/>
        <v>3</v>
      </c>
    </row>
    <row r="75" spans="1:6" x14ac:dyDescent="0.25">
      <c r="A75" t="s">
        <v>1258</v>
      </c>
      <c r="B75" t="s">
        <v>748</v>
      </c>
      <c r="D75" t="s">
        <v>756</v>
      </c>
      <c r="F75">
        <f t="shared" si="2"/>
        <v>3</v>
      </c>
    </row>
    <row r="76" spans="1:6" x14ac:dyDescent="0.25">
      <c r="A76" t="s">
        <v>1258</v>
      </c>
      <c r="B76" t="s">
        <v>749</v>
      </c>
      <c r="D76" t="s">
        <v>756</v>
      </c>
      <c r="F76">
        <f t="shared" si="2"/>
        <v>3</v>
      </c>
    </row>
    <row r="77" spans="1:6" x14ac:dyDescent="0.25">
      <c r="A77" t="s">
        <v>1258</v>
      </c>
      <c r="B77" t="s">
        <v>750</v>
      </c>
      <c r="D77" t="s">
        <v>756</v>
      </c>
      <c r="F77">
        <f t="shared" si="2"/>
        <v>3</v>
      </c>
    </row>
    <row r="78" spans="1:6" x14ac:dyDescent="0.25">
      <c r="A78" t="s">
        <v>1258</v>
      </c>
      <c r="B78" t="s">
        <v>751</v>
      </c>
      <c r="D78" t="s">
        <v>756</v>
      </c>
      <c r="F78">
        <f t="shared" si="2"/>
        <v>3</v>
      </c>
    </row>
    <row r="79" spans="1:6" x14ac:dyDescent="0.25">
      <c r="A79" t="s">
        <v>1258</v>
      </c>
      <c r="B79" t="s">
        <v>752</v>
      </c>
      <c r="D79" t="s">
        <v>756</v>
      </c>
      <c r="F79">
        <f t="shared" si="2"/>
        <v>3</v>
      </c>
    </row>
    <row r="80" spans="1:6" x14ac:dyDescent="0.25">
      <c r="A80" t="s">
        <v>1079</v>
      </c>
      <c r="B80" t="s">
        <v>1087</v>
      </c>
      <c r="D80" t="s">
        <v>756</v>
      </c>
      <c r="F80">
        <f t="shared" si="2"/>
        <v>3</v>
      </c>
    </row>
    <row r="81" spans="1:6" x14ac:dyDescent="0.25">
      <c r="A81" t="s">
        <v>1079</v>
      </c>
      <c r="B81" s="17" t="s">
        <v>1280</v>
      </c>
      <c r="C81" s="17"/>
      <c r="D81" t="s">
        <v>756</v>
      </c>
      <c r="F81">
        <f t="shared" si="2"/>
        <v>7</v>
      </c>
    </row>
    <row r="82" spans="1:6" x14ac:dyDescent="0.25">
      <c r="A82" t="s">
        <v>1079</v>
      </c>
      <c r="B82" t="s">
        <v>884</v>
      </c>
      <c r="D82" t="s">
        <v>756</v>
      </c>
      <c r="F82">
        <f t="shared" si="2"/>
        <v>3</v>
      </c>
    </row>
    <row r="83" spans="1:6" x14ac:dyDescent="0.25">
      <c r="A83" t="s">
        <v>1079</v>
      </c>
      <c r="B83" t="s">
        <v>755</v>
      </c>
      <c r="D83" t="s">
        <v>756</v>
      </c>
      <c r="F83">
        <f t="shared" si="2"/>
        <v>7</v>
      </c>
    </row>
    <row r="84" spans="1:6" x14ac:dyDescent="0.25">
      <c r="A84" t="s">
        <v>1116</v>
      </c>
      <c r="B84" t="s">
        <v>1025</v>
      </c>
      <c r="D84" t="s">
        <v>757</v>
      </c>
      <c r="F84">
        <f t="shared" si="2"/>
        <v>3</v>
      </c>
    </row>
    <row r="85" spans="1:6" x14ac:dyDescent="0.25">
      <c r="A85" t="s">
        <v>1116</v>
      </c>
      <c r="B85" t="s">
        <v>1027</v>
      </c>
      <c r="D85" t="s">
        <v>756</v>
      </c>
      <c r="F85">
        <f t="shared" si="2"/>
        <v>3</v>
      </c>
    </row>
    <row r="86" spans="1:6" x14ac:dyDescent="0.25">
      <c r="A86" t="s">
        <v>1116</v>
      </c>
      <c r="B86" t="s">
        <v>866</v>
      </c>
      <c r="D86" t="s">
        <v>757</v>
      </c>
      <c r="F86">
        <f t="shared" si="2"/>
        <v>3</v>
      </c>
    </row>
    <row r="87" spans="1:6" x14ac:dyDescent="0.25">
      <c r="A87" t="s">
        <v>1116</v>
      </c>
      <c r="B87" t="s">
        <v>869</v>
      </c>
      <c r="D87" t="s">
        <v>756</v>
      </c>
      <c r="F87">
        <f t="shared" si="2"/>
        <v>3</v>
      </c>
    </row>
    <row r="88" spans="1:6" x14ac:dyDescent="0.25">
      <c r="A88" t="s">
        <v>1116</v>
      </c>
      <c r="B88" t="s">
        <v>569</v>
      </c>
      <c r="D88" t="s">
        <v>757</v>
      </c>
      <c r="F88">
        <f t="shared" si="2"/>
        <v>3</v>
      </c>
    </row>
    <row r="89" spans="1:6" x14ac:dyDescent="0.25">
      <c r="A89" t="s">
        <v>1116</v>
      </c>
      <c r="B89" t="s">
        <v>570</v>
      </c>
      <c r="D89" t="s">
        <v>756</v>
      </c>
      <c r="F89">
        <f t="shared" si="2"/>
        <v>3</v>
      </c>
    </row>
    <row r="90" spans="1:6" x14ac:dyDescent="0.25">
      <c r="A90" t="s">
        <v>1116</v>
      </c>
      <c r="B90" t="s">
        <v>883</v>
      </c>
      <c r="D90" t="s">
        <v>756</v>
      </c>
      <c r="F90">
        <f t="shared" si="2"/>
        <v>3</v>
      </c>
    </row>
    <row r="91" spans="1:6" x14ac:dyDescent="0.25">
      <c r="A91" t="s">
        <v>1116</v>
      </c>
      <c r="B91" t="s">
        <v>886</v>
      </c>
      <c r="D91" t="s">
        <v>756</v>
      </c>
      <c r="F91">
        <f t="shared" si="2"/>
        <v>3</v>
      </c>
    </row>
    <row r="92" spans="1:6" x14ac:dyDescent="0.25">
      <c r="A92" t="s">
        <v>1102</v>
      </c>
      <c r="B92" t="s">
        <v>1025</v>
      </c>
      <c r="D92" t="s">
        <v>756</v>
      </c>
      <c r="F92">
        <f t="shared" si="2"/>
        <v>3</v>
      </c>
    </row>
    <row r="93" spans="1:6" x14ac:dyDescent="0.25">
      <c r="A93" t="s">
        <v>1102</v>
      </c>
      <c r="B93" t="s">
        <v>859</v>
      </c>
      <c r="D93" t="s">
        <v>756</v>
      </c>
      <c r="F93">
        <f t="shared" si="2"/>
        <v>3</v>
      </c>
    </row>
    <row r="94" spans="1:6" x14ac:dyDescent="0.25">
      <c r="A94" t="s">
        <v>1102</v>
      </c>
      <c r="B94" t="s">
        <v>873</v>
      </c>
      <c r="D94" t="s">
        <v>756</v>
      </c>
      <c r="F94">
        <f t="shared" si="2"/>
        <v>3</v>
      </c>
    </row>
    <row r="95" spans="1:6" x14ac:dyDescent="0.25">
      <c r="A95" t="s">
        <v>1223</v>
      </c>
      <c r="B95" t="s">
        <v>404</v>
      </c>
      <c r="D95" t="s">
        <v>756</v>
      </c>
      <c r="F95">
        <f t="shared" si="2"/>
        <v>3</v>
      </c>
    </row>
    <row r="96" spans="1:6" x14ac:dyDescent="0.25">
      <c r="A96" t="s">
        <v>1223</v>
      </c>
      <c r="B96" t="s">
        <v>1025</v>
      </c>
      <c r="D96" t="s">
        <v>756</v>
      </c>
      <c r="F96">
        <f t="shared" si="2"/>
        <v>3</v>
      </c>
    </row>
    <row r="97" spans="1:6" x14ac:dyDescent="0.25">
      <c r="A97" t="s">
        <v>1223</v>
      </c>
      <c r="B97" t="s">
        <v>1027</v>
      </c>
      <c r="D97" t="s">
        <v>756</v>
      </c>
      <c r="F97">
        <f t="shared" si="2"/>
        <v>3</v>
      </c>
    </row>
    <row r="98" spans="1:6" x14ac:dyDescent="0.25">
      <c r="A98" t="s">
        <v>1223</v>
      </c>
      <c r="B98" t="s">
        <v>857</v>
      </c>
      <c r="D98" t="s">
        <v>756</v>
      </c>
      <c r="F98">
        <f t="shared" si="2"/>
        <v>3</v>
      </c>
    </row>
    <row r="99" spans="1:6" x14ac:dyDescent="0.25">
      <c r="A99" t="s">
        <v>1223</v>
      </c>
      <c r="B99" t="s">
        <v>1029</v>
      </c>
      <c r="D99" t="s">
        <v>756</v>
      </c>
      <c r="F99">
        <f t="shared" si="2"/>
        <v>3</v>
      </c>
    </row>
    <row r="100" spans="1:6" x14ac:dyDescent="0.25">
      <c r="A100" t="s">
        <v>708</v>
      </c>
      <c r="B100" t="s">
        <v>753</v>
      </c>
      <c r="D100" t="s">
        <v>756</v>
      </c>
      <c r="F100">
        <f t="shared" si="2"/>
        <v>3</v>
      </c>
    </row>
    <row r="101" spans="1:6" x14ac:dyDescent="0.25">
      <c r="A101" t="s">
        <v>708</v>
      </c>
      <c r="B101" t="s">
        <v>404</v>
      </c>
      <c r="D101" t="s">
        <v>756</v>
      </c>
      <c r="F101">
        <f t="shared" si="2"/>
        <v>3</v>
      </c>
    </row>
    <row r="102" spans="1:6" x14ac:dyDescent="0.25">
      <c r="A102" t="s">
        <v>708</v>
      </c>
      <c r="B102" t="s">
        <v>1087</v>
      </c>
      <c r="D102" t="s">
        <v>756</v>
      </c>
      <c r="F102">
        <f t="shared" si="2"/>
        <v>3</v>
      </c>
    </row>
  </sheetData>
  <autoFilter ref="A1:F102"/>
  <phoneticPr fontId="3"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indexed="44"/>
  </sheetPr>
  <dimension ref="A1:Z20"/>
  <sheetViews>
    <sheetView showGridLines="0" zoomScaleNormal="100" workbookViewId="0">
      <selection activeCell="D16" sqref="D16"/>
    </sheetView>
  </sheetViews>
  <sheetFormatPr defaultColWidth="9.140625" defaultRowHeight="15" x14ac:dyDescent="0.25"/>
  <cols>
    <col min="1" max="1" width="2.7109375" style="66" customWidth="1"/>
    <col min="2" max="2" width="4.7109375" style="66" customWidth="1"/>
    <col min="3" max="3" width="30.140625" style="66" customWidth="1"/>
    <col min="4" max="4" width="117.28515625" style="66" customWidth="1"/>
    <col min="5" max="5" width="3.7109375" style="66" customWidth="1"/>
    <col min="6" max="10" width="9.140625" style="66"/>
    <col min="11" max="26" width="9.140625" style="66" hidden="1" customWidth="1"/>
    <col min="27" max="16384" width="9.140625" style="66"/>
  </cols>
  <sheetData>
    <row r="1" spans="1:7" s="42" customFormat="1" ht="14.45" x14ac:dyDescent="0.3"/>
    <row r="2" spans="1:7" s="42" customFormat="1" ht="14.45" x14ac:dyDescent="0.3">
      <c r="E2" s="53"/>
    </row>
    <row r="3" spans="1:7" s="42" customFormat="1" ht="14.45" x14ac:dyDescent="0.3">
      <c r="E3" s="53"/>
    </row>
    <row r="4" spans="1:7" s="42" customFormat="1" ht="14.45" x14ac:dyDescent="0.3">
      <c r="E4" s="53"/>
    </row>
    <row r="5" spans="1:7" s="42" customFormat="1" ht="14.45" x14ac:dyDescent="0.3">
      <c r="E5" s="53"/>
    </row>
    <row r="6" spans="1:7" s="42" customFormat="1" ht="14.45" x14ac:dyDescent="0.3">
      <c r="B6" s="53"/>
      <c r="C6" s="53"/>
      <c r="D6" s="53"/>
      <c r="E6" s="53"/>
    </row>
    <row r="7" spans="1:7" s="42" customFormat="1" ht="14.45" x14ac:dyDescent="0.3">
      <c r="B7" s="53" t="str">
        <f>"Project:  "&amp;BasicData!$E$13</f>
        <v>Project:  2223 - Promoting Integrated Ecosystem and Natural Resource Management in Honduras</v>
      </c>
      <c r="C7" s="53"/>
      <c r="D7" s="53"/>
      <c r="E7" s="53"/>
    </row>
    <row r="8" spans="1:7" s="42" customFormat="1" ht="14.45" x14ac:dyDescent="0.3">
      <c r="B8" s="53"/>
      <c r="C8" s="53"/>
      <c r="D8" s="53"/>
      <c r="E8" s="53"/>
    </row>
    <row r="9" spans="1:7" s="42" customFormat="1" ht="14.45" x14ac:dyDescent="0.3">
      <c r="B9" s="53"/>
      <c r="C9" s="53"/>
      <c r="D9" s="53"/>
      <c r="E9" s="53"/>
    </row>
    <row r="10" spans="1:7" s="160" customFormat="1" ht="21" x14ac:dyDescent="0.4">
      <c r="A10" s="42"/>
      <c r="B10" s="244" t="s">
        <v>1223</v>
      </c>
      <c r="C10" s="244"/>
      <c r="D10" s="244"/>
      <c r="E10" s="244"/>
    </row>
    <row r="11" spans="1:7" s="58" customFormat="1" x14ac:dyDescent="0.25">
      <c r="A11" s="160"/>
      <c r="B11" s="245" t="s">
        <v>947</v>
      </c>
      <c r="C11" s="245"/>
      <c r="D11" s="245"/>
      <c r="E11" s="245"/>
    </row>
    <row r="12" spans="1:7" s="58" customFormat="1" ht="14.45" x14ac:dyDescent="0.3">
      <c r="A12" s="160"/>
      <c r="B12" s="245" t="s">
        <v>26</v>
      </c>
      <c r="C12" s="245"/>
      <c r="D12" s="245"/>
      <c r="E12" s="245"/>
    </row>
    <row r="13" spans="1:7" s="58" customFormat="1" ht="14.45" x14ac:dyDescent="0.3">
      <c r="B13" s="246"/>
      <c r="C13" s="246"/>
      <c r="D13" s="246"/>
      <c r="E13" s="246"/>
    </row>
    <row r="14" spans="1:7" s="63" customFormat="1" ht="14.45" x14ac:dyDescent="0.3">
      <c r="B14" s="64"/>
      <c r="C14" s="65" t="s">
        <v>13</v>
      </c>
      <c r="D14" s="64"/>
      <c r="E14" s="64"/>
      <c r="G14" s="66"/>
    </row>
    <row r="15" spans="1:7" s="63" customFormat="1" ht="90" customHeight="1" x14ac:dyDescent="0.25">
      <c r="B15" s="64"/>
      <c r="C15" s="67" t="s">
        <v>759</v>
      </c>
      <c r="D15" s="186" t="s">
        <v>1416</v>
      </c>
      <c r="E15" s="64"/>
      <c r="G15" s="66"/>
    </row>
    <row r="16" spans="1:7" s="63" customFormat="1" ht="90" customHeight="1" x14ac:dyDescent="0.3">
      <c r="B16" s="64"/>
      <c r="C16" s="67" t="s">
        <v>760</v>
      </c>
      <c r="D16" s="186"/>
      <c r="E16" s="64"/>
      <c r="G16" s="66"/>
    </row>
    <row r="17" spans="2:7" s="63" customFormat="1" ht="90" customHeight="1" x14ac:dyDescent="0.25">
      <c r="B17" s="64"/>
      <c r="C17" s="67" t="s">
        <v>928</v>
      </c>
      <c r="D17" s="186" t="s">
        <v>1417</v>
      </c>
      <c r="E17" s="64"/>
      <c r="G17" s="66"/>
    </row>
    <row r="18" spans="2:7" s="63" customFormat="1" ht="90" customHeight="1" x14ac:dyDescent="0.25">
      <c r="B18" s="64"/>
      <c r="C18" s="67" t="s">
        <v>761</v>
      </c>
      <c r="D18" s="186"/>
      <c r="E18" s="64"/>
    </row>
    <row r="19" spans="2:7" s="63" customFormat="1" ht="90" customHeight="1" x14ac:dyDescent="0.25">
      <c r="B19" s="64"/>
      <c r="C19" s="68" t="s">
        <v>501</v>
      </c>
      <c r="D19" s="186" t="s">
        <v>1418</v>
      </c>
      <c r="E19" s="64"/>
    </row>
    <row r="20" spans="2:7" s="63" customFormat="1" x14ac:dyDescent="0.25">
      <c r="B20" s="64"/>
      <c r="C20" s="68"/>
      <c r="D20" s="68"/>
      <c r="E20" s="64"/>
    </row>
  </sheetData>
  <sheetProtection password="CA59" sheet="1" objects="1" scenarios="1"/>
  <mergeCells count="4">
    <mergeCell ref="B10:E10"/>
    <mergeCell ref="B13:E13"/>
    <mergeCell ref="B11:E11"/>
    <mergeCell ref="B12:E12"/>
  </mergeCells>
  <phoneticPr fontId="3" type="noConversion"/>
  <printOptions horizontalCentered="1"/>
  <pageMargins left="0.24" right="0.19" top="0.59" bottom="0.74" header="0.51181102362204722" footer="0.51181102362204722"/>
  <pageSetup scale="85" orientation="landscape" verticalDpi="0" r:id="rId1"/>
  <headerFooter alignWithMargins="0">
    <oddFooter>&amp;RPage&amp;Pof&amp;N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indexed="44"/>
  </sheetPr>
  <dimension ref="A1:Z19"/>
  <sheetViews>
    <sheetView showGridLines="0" workbookViewId="0">
      <selection activeCell="E17" sqref="E17"/>
    </sheetView>
  </sheetViews>
  <sheetFormatPr defaultColWidth="9.140625" defaultRowHeight="15" x14ac:dyDescent="0.25"/>
  <cols>
    <col min="1" max="1" width="2.7109375" style="44" customWidth="1"/>
    <col min="2" max="2" width="4.7109375" style="44" customWidth="1"/>
    <col min="3" max="3" width="65.85546875" style="44" customWidth="1"/>
    <col min="4" max="4" width="7.85546875" style="44" customWidth="1"/>
    <col min="5" max="5" width="77" style="44" customWidth="1"/>
    <col min="6" max="6" width="4.7109375" style="44" customWidth="1"/>
    <col min="7" max="10" width="9.140625" style="44"/>
    <col min="11" max="26" width="9.140625" style="44" hidden="1" customWidth="1"/>
    <col min="27" max="16384" width="9.140625" style="44"/>
  </cols>
  <sheetData>
    <row r="1" spans="1:11" s="42" customFormat="1" ht="14.45" x14ac:dyDescent="0.3"/>
    <row r="2" spans="1:11" s="42" customFormat="1" ht="14.45" x14ac:dyDescent="0.3">
      <c r="F2" s="53"/>
    </row>
    <row r="3" spans="1:11" s="42" customFormat="1" ht="14.45" x14ac:dyDescent="0.3">
      <c r="F3" s="53"/>
    </row>
    <row r="4" spans="1:11" s="42" customFormat="1" ht="14.45" x14ac:dyDescent="0.3">
      <c r="F4" s="53"/>
    </row>
    <row r="5" spans="1:11" s="42" customFormat="1" ht="14.45" x14ac:dyDescent="0.3">
      <c r="F5" s="53"/>
    </row>
    <row r="6" spans="1:11" s="42" customFormat="1" ht="14.45" x14ac:dyDescent="0.3">
      <c r="B6" s="53"/>
      <c r="C6" s="53"/>
      <c r="D6" s="53"/>
      <c r="E6" s="53"/>
      <c r="F6" s="53"/>
    </row>
    <row r="7" spans="1:11" s="42" customFormat="1" ht="14.45" x14ac:dyDescent="0.3">
      <c r="B7" s="53" t="str">
        <f>"Project:  "&amp;BasicData!$E$13</f>
        <v>Project:  2223 - Promoting Integrated Ecosystem and Natural Resource Management in Honduras</v>
      </c>
      <c r="C7" s="53"/>
      <c r="D7" s="53"/>
      <c r="E7" s="53"/>
      <c r="F7" s="53"/>
    </row>
    <row r="8" spans="1:11" s="42" customFormat="1" ht="14.45" x14ac:dyDescent="0.3">
      <c r="B8" s="53"/>
      <c r="C8" s="53"/>
      <c r="D8" s="53"/>
      <c r="E8" s="53"/>
      <c r="F8" s="53"/>
      <c r="K8" s="42" t="s">
        <v>545</v>
      </c>
    </row>
    <row r="9" spans="1:11" s="42" customFormat="1" ht="14.45" x14ac:dyDescent="0.3">
      <c r="B9" s="53"/>
      <c r="C9" s="53"/>
      <c r="D9" s="53"/>
      <c r="E9" s="53"/>
      <c r="F9" s="53"/>
      <c r="K9" s="42" t="s">
        <v>546</v>
      </c>
    </row>
    <row r="10" spans="1:11" s="160" customFormat="1" ht="21" x14ac:dyDescent="0.4">
      <c r="A10" s="42"/>
      <c r="B10" s="244" t="s">
        <v>606</v>
      </c>
      <c r="C10" s="244"/>
      <c r="D10" s="244"/>
      <c r="E10" s="244"/>
      <c r="F10" s="244"/>
    </row>
    <row r="11" spans="1:11" s="160" customFormat="1" ht="14.45" x14ac:dyDescent="0.3">
      <c r="A11" s="42"/>
      <c r="B11" s="245" t="s">
        <v>26</v>
      </c>
      <c r="C11" s="245"/>
      <c r="D11" s="245"/>
      <c r="E11" s="245"/>
      <c r="F11" s="245"/>
    </row>
    <row r="12" spans="1:11" s="58" customFormat="1" ht="14.45" x14ac:dyDescent="0.3">
      <c r="A12" s="160"/>
      <c r="B12" s="55"/>
      <c r="C12" s="55"/>
      <c r="D12" s="55"/>
      <c r="E12" s="55"/>
      <c r="F12" s="56"/>
    </row>
    <row r="13" spans="1:11" s="58" customFormat="1" ht="28.9" x14ac:dyDescent="0.3">
      <c r="B13" s="59"/>
      <c r="C13" s="60" t="s">
        <v>503</v>
      </c>
      <c r="D13" s="185" t="s">
        <v>546</v>
      </c>
      <c r="E13" s="55"/>
      <c r="F13" s="56"/>
    </row>
    <row r="14" spans="1:11" s="58" customFormat="1" ht="14.45" x14ac:dyDescent="0.3">
      <c r="B14" s="59"/>
      <c r="C14" s="59"/>
      <c r="D14" s="59"/>
      <c r="E14" s="59"/>
      <c r="F14" s="56"/>
    </row>
    <row r="15" spans="1:11" s="58" customFormat="1" ht="14.45" x14ac:dyDescent="0.3">
      <c r="B15" s="59"/>
      <c r="C15" s="60" t="s">
        <v>502</v>
      </c>
      <c r="D15" s="185" t="s">
        <v>546</v>
      </c>
      <c r="E15" s="55"/>
      <c r="F15" s="56"/>
    </row>
    <row r="16" spans="1:11" s="58" customFormat="1" ht="14.45" x14ac:dyDescent="0.3">
      <c r="B16" s="59"/>
      <c r="C16" s="59"/>
      <c r="D16" s="59"/>
      <c r="E16" s="59"/>
      <c r="F16" s="59"/>
    </row>
    <row r="17" spans="1:6" s="58" customFormat="1" ht="144" customHeight="1" x14ac:dyDescent="0.25">
      <c r="B17" s="59"/>
      <c r="C17" s="46" t="s">
        <v>1338</v>
      </c>
      <c r="D17" s="57"/>
      <c r="E17" s="186" t="s">
        <v>1419</v>
      </c>
      <c r="F17" s="56"/>
    </row>
    <row r="18" spans="1:6" s="58" customFormat="1" x14ac:dyDescent="0.25">
      <c r="B18" s="56"/>
      <c r="C18" s="55"/>
      <c r="D18" s="55"/>
      <c r="E18" s="55"/>
      <c r="F18" s="56"/>
    </row>
    <row r="19" spans="1:6" x14ac:dyDescent="0.25">
      <c r="A19" s="58"/>
      <c r="B19" s="56"/>
      <c r="C19" s="61"/>
      <c r="D19" s="61"/>
      <c r="E19" s="61"/>
      <c r="F19" s="62"/>
    </row>
  </sheetData>
  <sheetProtection password="CA59" sheet="1" objects="1" scenarios="1"/>
  <mergeCells count="2">
    <mergeCell ref="B11:F11"/>
    <mergeCell ref="B10:F10"/>
  </mergeCells>
  <phoneticPr fontId="3" type="noConversion"/>
  <dataValidations count="1">
    <dataValidation type="list" allowBlank="1" showInputMessage="1" showErrorMessage="1" sqref="D15 D13">
      <formula1>$K$8:$K$9</formula1>
    </dataValidation>
  </dataValidations>
  <pageMargins left="0.75" right="0.75" top="1" bottom="1" header="0.5" footer="0.5"/>
  <pageSetup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3"/>
  <dimension ref="A1:B1"/>
  <sheetViews>
    <sheetView workbookViewId="0"/>
  </sheetViews>
  <sheetFormatPr defaultColWidth="9.140625" defaultRowHeight="15" x14ac:dyDescent="0.25"/>
  <cols>
    <col min="1" max="1" width="26.85546875" customWidth="1"/>
    <col min="2" max="2" width="21.28515625" customWidth="1"/>
  </cols>
  <sheetData>
    <row r="1" spans="1:2" x14ac:dyDescent="0.3">
      <c r="A1" s="3" t="s">
        <v>14</v>
      </c>
      <c r="B1" s="3" t="s">
        <v>15</v>
      </c>
    </row>
  </sheetData>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4"/>
  <dimension ref="A1:H140"/>
  <sheetViews>
    <sheetView topLeftCell="A70" workbookViewId="0">
      <selection activeCell="C91" sqref="C91"/>
    </sheetView>
  </sheetViews>
  <sheetFormatPr defaultColWidth="9.140625" defaultRowHeight="15" x14ac:dyDescent="0.25"/>
  <cols>
    <col min="1" max="1" width="12.7109375" style="17" bestFit="1" customWidth="1"/>
    <col min="2" max="2" width="15.140625" style="17" bestFit="1" customWidth="1"/>
    <col min="3" max="3" width="29.42578125" style="17" customWidth="1"/>
    <col min="4" max="4" width="14" style="17" bestFit="1" customWidth="1"/>
    <col min="5" max="5" width="14" style="17" customWidth="1"/>
    <col min="6" max="6" width="32.28515625" style="5" customWidth="1"/>
    <col min="7" max="7" width="18.42578125" customWidth="1"/>
  </cols>
  <sheetData>
    <row r="1" spans="1:8" ht="14.45" x14ac:dyDescent="0.3">
      <c r="A1" s="3" t="s">
        <v>846</v>
      </c>
      <c r="B1" s="3" t="s">
        <v>847</v>
      </c>
      <c r="C1" s="3" t="s">
        <v>848</v>
      </c>
      <c r="D1" s="3"/>
      <c r="E1" s="3" t="s">
        <v>849</v>
      </c>
      <c r="F1" s="3" t="s">
        <v>850</v>
      </c>
      <c r="G1" s="2" t="s">
        <v>851</v>
      </c>
      <c r="H1" s="2"/>
    </row>
    <row r="2" spans="1:8" ht="14.45" x14ac:dyDescent="0.3">
      <c r="A2" s="17" t="s">
        <v>852</v>
      </c>
      <c r="B2" s="17" t="s">
        <v>853</v>
      </c>
      <c r="C2" s="17" t="s">
        <v>1235</v>
      </c>
      <c r="D2" s="17" t="s">
        <v>854</v>
      </c>
      <c r="E2" s="17" t="s">
        <v>855</v>
      </c>
      <c r="F2" s="18" t="s">
        <v>856</v>
      </c>
      <c r="G2" t="str">
        <f t="shared" ref="G2:G65" si="0">IF(H2="","",H2)</f>
        <v/>
      </c>
    </row>
    <row r="3" spans="1:8" ht="14.45" x14ac:dyDescent="0.3">
      <c r="A3" s="17" t="s">
        <v>852</v>
      </c>
      <c r="B3" s="17" t="s">
        <v>857</v>
      </c>
      <c r="C3" s="17" t="s">
        <v>1234</v>
      </c>
      <c r="D3" s="17" t="s">
        <v>858</v>
      </c>
      <c r="E3" s="17" t="s">
        <v>855</v>
      </c>
      <c r="F3" s="18" t="s">
        <v>1234</v>
      </c>
      <c r="G3" t="str">
        <f t="shared" si="0"/>
        <v/>
      </c>
    </row>
    <row r="4" spans="1:8" ht="14.45" x14ac:dyDescent="0.3">
      <c r="A4" s="17" t="s">
        <v>852</v>
      </c>
      <c r="B4" s="17" t="s">
        <v>859</v>
      </c>
      <c r="C4" s="17" t="s">
        <v>1236</v>
      </c>
      <c r="D4" s="17" t="s">
        <v>860</v>
      </c>
      <c r="E4" s="17" t="s">
        <v>861</v>
      </c>
      <c r="F4" s="25" t="s">
        <v>862</v>
      </c>
      <c r="G4" t="str">
        <f t="shared" si="0"/>
        <v/>
      </c>
    </row>
    <row r="5" spans="1:8" ht="14.45" x14ac:dyDescent="0.3">
      <c r="A5" s="17" t="s">
        <v>852</v>
      </c>
      <c r="B5" s="17" t="s">
        <v>863</v>
      </c>
      <c r="C5" s="17" t="s">
        <v>1237</v>
      </c>
      <c r="D5" s="17" t="s">
        <v>864</v>
      </c>
      <c r="E5" s="17" t="s">
        <v>855</v>
      </c>
      <c r="F5" s="20" t="s">
        <v>865</v>
      </c>
      <c r="G5" t="str">
        <f t="shared" si="0"/>
        <v/>
      </c>
    </row>
    <row r="6" spans="1:8" ht="14.45" x14ac:dyDescent="0.3">
      <c r="A6" s="17" t="s">
        <v>852</v>
      </c>
      <c r="B6" s="17" t="s">
        <v>866</v>
      </c>
      <c r="C6" s="17" t="s">
        <v>1238</v>
      </c>
      <c r="D6" s="17" t="s">
        <v>867</v>
      </c>
      <c r="E6" s="17" t="s">
        <v>855</v>
      </c>
      <c r="F6" s="20" t="s">
        <v>868</v>
      </c>
      <c r="G6" t="str">
        <f t="shared" si="0"/>
        <v/>
      </c>
    </row>
    <row r="7" spans="1:8" ht="14.45" x14ac:dyDescent="0.3">
      <c r="A7" s="17" t="s">
        <v>852</v>
      </c>
      <c r="B7" s="17" t="s">
        <v>869</v>
      </c>
      <c r="C7" s="17" t="s">
        <v>1239</v>
      </c>
      <c r="D7" s="17" t="s">
        <v>870</v>
      </c>
      <c r="E7" s="17" t="s">
        <v>871</v>
      </c>
      <c r="F7" s="20" t="s">
        <v>872</v>
      </c>
      <c r="G7" t="str">
        <f t="shared" si="0"/>
        <v/>
      </c>
    </row>
    <row r="8" spans="1:8" ht="14.45" x14ac:dyDescent="0.3">
      <c r="A8" s="17" t="s">
        <v>852</v>
      </c>
      <c r="B8" s="17" t="s">
        <v>873</v>
      </c>
      <c r="C8" s="17" t="s">
        <v>547</v>
      </c>
      <c r="D8" s="17" t="s">
        <v>874</v>
      </c>
      <c r="E8" s="17" t="s">
        <v>871</v>
      </c>
      <c r="F8" s="21" t="s">
        <v>875</v>
      </c>
      <c r="G8" t="str">
        <f t="shared" si="0"/>
        <v/>
      </c>
    </row>
    <row r="9" spans="1:8" ht="14.45" x14ac:dyDescent="0.3">
      <c r="A9" s="17" t="s">
        <v>852</v>
      </c>
      <c r="B9" s="17" t="s">
        <v>873</v>
      </c>
      <c r="C9" s="17" t="s">
        <v>547</v>
      </c>
      <c r="D9" s="17" t="s">
        <v>876</v>
      </c>
      <c r="E9" s="17" t="s">
        <v>871</v>
      </c>
      <c r="G9" t="str">
        <f t="shared" si="0"/>
        <v/>
      </c>
    </row>
    <row r="10" spans="1:8" ht="14.45" x14ac:dyDescent="0.3">
      <c r="A10" s="17" t="s">
        <v>852</v>
      </c>
      <c r="B10" s="17" t="s">
        <v>873</v>
      </c>
      <c r="C10" s="17" t="s">
        <v>547</v>
      </c>
      <c r="D10" s="17" t="s">
        <v>877</v>
      </c>
      <c r="E10" s="17" t="s">
        <v>871</v>
      </c>
      <c r="G10" t="str">
        <f t="shared" si="0"/>
        <v/>
      </c>
    </row>
    <row r="11" spans="1:8" ht="14.45" x14ac:dyDescent="0.3">
      <c r="A11" s="17" t="s">
        <v>852</v>
      </c>
      <c r="B11" s="17" t="s">
        <v>873</v>
      </c>
      <c r="C11" s="17" t="s">
        <v>547</v>
      </c>
      <c r="D11" s="17" t="s">
        <v>878</v>
      </c>
      <c r="E11" s="17" t="s">
        <v>871</v>
      </c>
      <c r="G11" t="str">
        <f t="shared" si="0"/>
        <v/>
      </c>
    </row>
    <row r="12" spans="1:8" ht="14.45" x14ac:dyDescent="0.3">
      <c r="A12" s="17" t="s">
        <v>852</v>
      </c>
      <c r="B12" s="17" t="s">
        <v>873</v>
      </c>
      <c r="C12" s="17" t="s">
        <v>547</v>
      </c>
      <c r="D12" s="17" t="s">
        <v>879</v>
      </c>
      <c r="E12" s="17" t="s">
        <v>871</v>
      </c>
      <c r="G12" t="str">
        <f t="shared" si="0"/>
        <v/>
      </c>
    </row>
    <row r="13" spans="1:8" ht="14.45" x14ac:dyDescent="0.3">
      <c r="A13" s="17" t="s">
        <v>852</v>
      </c>
      <c r="B13" s="17" t="s">
        <v>880</v>
      </c>
      <c r="C13" s="17" t="s">
        <v>1149</v>
      </c>
      <c r="D13" s="17" t="s">
        <v>881</v>
      </c>
      <c r="E13" s="17" t="s">
        <v>871</v>
      </c>
      <c r="F13" s="22" t="s">
        <v>882</v>
      </c>
      <c r="G13" t="str">
        <f t="shared" si="0"/>
        <v/>
      </c>
    </row>
    <row r="14" spans="1:8" ht="14.45" x14ac:dyDescent="0.3">
      <c r="A14" s="17" t="s">
        <v>852</v>
      </c>
      <c r="B14" s="17" t="s">
        <v>883</v>
      </c>
      <c r="C14" s="17" t="s">
        <v>669</v>
      </c>
      <c r="D14" s="17" t="s">
        <v>884</v>
      </c>
      <c r="E14" s="17" t="s">
        <v>871</v>
      </c>
      <c r="F14" s="22" t="s">
        <v>885</v>
      </c>
      <c r="G14" t="str">
        <f t="shared" si="0"/>
        <v/>
      </c>
    </row>
    <row r="15" spans="1:8" ht="14.45" x14ac:dyDescent="0.3">
      <c r="A15" s="17" t="s">
        <v>852</v>
      </c>
      <c r="B15" s="17" t="s">
        <v>886</v>
      </c>
      <c r="C15" s="17" t="s">
        <v>670</v>
      </c>
      <c r="D15" s="17" t="s">
        <v>887</v>
      </c>
      <c r="E15" s="17" t="s">
        <v>871</v>
      </c>
      <c r="F15" s="22" t="s">
        <v>888</v>
      </c>
      <c r="G15" t="str">
        <f t="shared" si="0"/>
        <v/>
      </c>
    </row>
    <row r="16" spans="1:8" ht="14.45" x14ac:dyDescent="0.3">
      <c r="A16" s="17" t="s">
        <v>852</v>
      </c>
      <c r="B16" s="17" t="s">
        <v>889</v>
      </c>
      <c r="C16" s="17" t="s">
        <v>485</v>
      </c>
      <c r="D16" s="17" t="s">
        <v>890</v>
      </c>
      <c r="E16" s="17" t="s">
        <v>891</v>
      </c>
      <c r="F16" s="23" t="s">
        <v>485</v>
      </c>
      <c r="G16" t="str">
        <f t="shared" si="0"/>
        <v/>
      </c>
    </row>
    <row r="17" spans="1:7" ht="14.45" x14ac:dyDescent="0.3">
      <c r="A17" s="17" t="s">
        <v>852</v>
      </c>
      <c r="B17" s="17" t="s">
        <v>892</v>
      </c>
      <c r="C17" s="17" t="s">
        <v>1275</v>
      </c>
      <c r="D17" s="17" t="s">
        <v>893</v>
      </c>
      <c r="E17" s="17" t="s">
        <v>891</v>
      </c>
      <c r="F17" s="23" t="s">
        <v>894</v>
      </c>
      <c r="G17" t="str">
        <f t="shared" si="0"/>
        <v/>
      </c>
    </row>
    <row r="18" spans="1:7" ht="14.45" x14ac:dyDescent="0.3">
      <c r="A18" s="17" t="s">
        <v>852</v>
      </c>
      <c r="B18" s="17" t="s">
        <v>895</v>
      </c>
      <c r="C18" s="17" t="s">
        <v>486</v>
      </c>
      <c r="D18" s="17" t="s">
        <v>896</v>
      </c>
      <c r="E18" s="17" t="s">
        <v>891</v>
      </c>
      <c r="F18" s="23" t="s">
        <v>486</v>
      </c>
      <c r="G18" t="str">
        <f t="shared" si="0"/>
        <v/>
      </c>
    </row>
    <row r="19" spans="1:7" ht="14.45" x14ac:dyDescent="0.3">
      <c r="A19" s="17" t="s">
        <v>852</v>
      </c>
      <c r="B19" s="17" t="s">
        <v>897</v>
      </c>
      <c r="C19" s="17" t="s">
        <v>1210</v>
      </c>
      <c r="D19" s="17" t="s">
        <v>898</v>
      </c>
      <c r="E19" s="17" t="s">
        <v>891</v>
      </c>
      <c r="F19" s="23" t="s">
        <v>1210</v>
      </c>
      <c r="G19" t="str">
        <f t="shared" si="0"/>
        <v/>
      </c>
    </row>
    <row r="20" spans="1:7" ht="14.45" x14ac:dyDescent="0.3">
      <c r="A20" s="17" t="s">
        <v>852</v>
      </c>
      <c r="B20" s="17" t="s">
        <v>1283</v>
      </c>
      <c r="C20" s="17" t="s">
        <v>487</v>
      </c>
      <c r="D20" s="17" t="s">
        <v>1284</v>
      </c>
      <c r="E20" s="17" t="s">
        <v>891</v>
      </c>
      <c r="F20" s="23" t="s">
        <v>487</v>
      </c>
      <c r="G20" t="str">
        <f t="shared" si="0"/>
        <v/>
      </c>
    </row>
    <row r="21" spans="1:7" ht="14.45" x14ac:dyDescent="0.3">
      <c r="A21" s="17" t="s">
        <v>852</v>
      </c>
      <c r="B21" s="17" t="s">
        <v>1285</v>
      </c>
      <c r="C21" s="17" t="s">
        <v>1211</v>
      </c>
      <c r="D21" s="17" t="s">
        <v>1286</v>
      </c>
      <c r="E21" s="17" t="s">
        <v>891</v>
      </c>
      <c r="F21" s="23" t="s">
        <v>1211</v>
      </c>
      <c r="G21" t="str">
        <f t="shared" si="0"/>
        <v/>
      </c>
    </row>
    <row r="22" spans="1:7" ht="14.45" x14ac:dyDescent="0.3">
      <c r="A22" s="17" t="s">
        <v>852</v>
      </c>
      <c r="B22" s="17" t="s">
        <v>1287</v>
      </c>
      <c r="C22" s="17" t="s">
        <v>488</v>
      </c>
      <c r="D22" s="17" t="s">
        <v>1288</v>
      </c>
      <c r="E22" s="17" t="s">
        <v>891</v>
      </c>
      <c r="F22" s="23" t="s">
        <v>488</v>
      </c>
      <c r="G22" t="str">
        <f t="shared" si="0"/>
        <v/>
      </c>
    </row>
    <row r="23" spans="1:7" ht="14.45" x14ac:dyDescent="0.3">
      <c r="A23" s="17" t="s">
        <v>852</v>
      </c>
      <c r="B23" s="17" t="s">
        <v>1289</v>
      </c>
      <c r="C23" s="17" t="s">
        <v>1212</v>
      </c>
      <c r="D23" s="17" t="s">
        <v>1290</v>
      </c>
      <c r="E23" s="17" t="s">
        <v>891</v>
      </c>
      <c r="F23" s="23" t="s">
        <v>1291</v>
      </c>
      <c r="G23" t="str">
        <f t="shared" si="0"/>
        <v/>
      </c>
    </row>
    <row r="24" spans="1:7" ht="14.45" x14ac:dyDescent="0.3">
      <c r="A24" s="17" t="s">
        <v>852</v>
      </c>
      <c r="B24" s="17" t="s">
        <v>1292</v>
      </c>
      <c r="C24" s="17" t="s">
        <v>1214</v>
      </c>
      <c r="D24" s="17" t="s">
        <v>1293</v>
      </c>
      <c r="E24" s="17" t="s">
        <v>891</v>
      </c>
      <c r="F24" s="23" t="s">
        <v>1294</v>
      </c>
      <c r="G24" t="str">
        <f t="shared" si="0"/>
        <v/>
      </c>
    </row>
    <row r="25" spans="1:7" ht="14.45" x14ac:dyDescent="0.3">
      <c r="A25" s="17" t="s">
        <v>852</v>
      </c>
      <c r="B25" s="17" t="s">
        <v>1295</v>
      </c>
      <c r="C25" s="17" t="s">
        <v>1213</v>
      </c>
      <c r="D25" s="17" t="s">
        <v>1296</v>
      </c>
      <c r="E25" s="17" t="s">
        <v>891</v>
      </c>
      <c r="F25" s="23" t="s">
        <v>1298</v>
      </c>
      <c r="G25" t="str">
        <f t="shared" si="0"/>
        <v/>
      </c>
    </row>
    <row r="26" spans="1:7" ht="14.45" x14ac:dyDescent="0.3">
      <c r="A26" s="17" t="s">
        <v>852</v>
      </c>
      <c r="B26" s="17" t="s">
        <v>1299</v>
      </c>
      <c r="C26" s="17" t="s">
        <v>489</v>
      </c>
      <c r="D26" s="17" t="s">
        <v>1300</v>
      </c>
      <c r="E26" s="17" t="s">
        <v>891</v>
      </c>
      <c r="F26" s="23" t="s">
        <v>1301</v>
      </c>
      <c r="G26" t="str">
        <f t="shared" si="0"/>
        <v/>
      </c>
    </row>
    <row r="27" spans="1:7" ht="14.45" x14ac:dyDescent="0.3">
      <c r="A27" s="17" t="s">
        <v>852</v>
      </c>
      <c r="B27" s="17" t="s">
        <v>1302</v>
      </c>
      <c r="C27" s="17" t="s">
        <v>1153</v>
      </c>
      <c r="D27" s="17" t="s">
        <v>1303</v>
      </c>
      <c r="E27" s="17" t="s">
        <v>871</v>
      </c>
      <c r="F27" s="23" t="s">
        <v>1304</v>
      </c>
      <c r="G27" t="str">
        <f t="shared" si="0"/>
        <v/>
      </c>
    </row>
    <row r="28" spans="1:7" ht="14.45" x14ac:dyDescent="0.3">
      <c r="A28" s="17" t="s">
        <v>852</v>
      </c>
      <c r="B28" s="17" t="s">
        <v>1305</v>
      </c>
      <c r="C28" s="17" t="s">
        <v>1215</v>
      </c>
      <c r="D28" s="17" t="s">
        <v>1306</v>
      </c>
      <c r="E28" s="17" t="s">
        <v>891</v>
      </c>
      <c r="F28" s="23" t="s">
        <v>1307</v>
      </c>
      <c r="G28" t="str">
        <f t="shared" si="0"/>
        <v/>
      </c>
    </row>
    <row r="29" spans="1:7" ht="14.45" x14ac:dyDescent="0.3">
      <c r="A29" s="17" t="s">
        <v>852</v>
      </c>
      <c r="B29" s="17" t="s">
        <v>1305</v>
      </c>
      <c r="C29" s="17" t="s">
        <v>1215</v>
      </c>
      <c r="D29" s="17" t="s">
        <v>1308</v>
      </c>
      <c r="E29" s="17" t="s">
        <v>891</v>
      </c>
      <c r="G29" t="str">
        <f t="shared" si="0"/>
        <v/>
      </c>
    </row>
    <row r="30" spans="1:7" ht="14.45" x14ac:dyDescent="0.3">
      <c r="A30" s="17" t="s">
        <v>852</v>
      </c>
      <c r="B30" s="17" t="s">
        <v>1305</v>
      </c>
      <c r="C30" s="17" t="s">
        <v>1215</v>
      </c>
      <c r="D30" s="17" t="s">
        <v>1309</v>
      </c>
      <c r="E30" s="17" t="s">
        <v>891</v>
      </c>
      <c r="G30" t="str">
        <f t="shared" si="0"/>
        <v/>
      </c>
    </row>
    <row r="31" spans="1:7" ht="14.45" x14ac:dyDescent="0.3">
      <c r="A31" s="17" t="s">
        <v>852</v>
      </c>
      <c r="B31" s="17" t="s">
        <v>1305</v>
      </c>
      <c r="C31" s="17" t="s">
        <v>1215</v>
      </c>
      <c r="D31" s="17" t="s">
        <v>1310</v>
      </c>
      <c r="E31" s="17" t="s">
        <v>891</v>
      </c>
      <c r="G31" t="str">
        <f t="shared" si="0"/>
        <v/>
      </c>
    </row>
    <row r="32" spans="1:7" ht="14.45" x14ac:dyDescent="0.3">
      <c r="A32" s="17" t="s">
        <v>852</v>
      </c>
      <c r="B32" s="17" t="s">
        <v>1305</v>
      </c>
      <c r="C32" s="17" t="s">
        <v>1215</v>
      </c>
      <c r="D32" s="17" t="s">
        <v>1311</v>
      </c>
      <c r="E32" s="17" t="s">
        <v>891</v>
      </c>
      <c r="G32" t="str">
        <f t="shared" si="0"/>
        <v/>
      </c>
    </row>
    <row r="33" spans="1:7" ht="14.45" x14ac:dyDescent="0.3">
      <c r="A33" s="17" t="s">
        <v>852</v>
      </c>
      <c r="B33" s="17" t="s">
        <v>1312</v>
      </c>
      <c r="C33" s="17" t="s">
        <v>1216</v>
      </c>
      <c r="D33" s="17" t="s">
        <v>1313</v>
      </c>
      <c r="E33" s="17" t="s">
        <v>891</v>
      </c>
      <c r="F33" s="23" t="s">
        <v>1315</v>
      </c>
      <c r="G33" t="str">
        <f t="shared" si="0"/>
        <v/>
      </c>
    </row>
    <row r="34" spans="1:7" ht="14.45" x14ac:dyDescent="0.3">
      <c r="A34" s="17" t="s">
        <v>852</v>
      </c>
      <c r="B34" s="17" t="s">
        <v>1316</v>
      </c>
      <c r="C34" s="17" t="s">
        <v>995</v>
      </c>
      <c r="D34" s="17" t="s">
        <v>1317</v>
      </c>
      <c r="E34" s="17" t="s">
        <v>871</v>
      </c>
      <c r="F34" s="23" t="s">
        <v>1318</v>
      </c>
      <c r="G34" t="str">
        <f t="shared" si="0"/>
        <v/>
      </c>
    </row>
    <row r="35" spans="1:7" ht="14.45" x14ac:dyDescent="0.3">
      <c r="A35" s="17" t="s">
        <v>852</v>
      </c>
      <c r="B35" s="17" t="s">
        <v>1319</v>
      </c>
      <c r="C35" s="17" t="s">
        <v>1158</v>
      </c>
      <c r="D35" s="17" t="s">
        <v>1320</v>
      </c>
      <c r="E35" s="17" t="s">
        <v>891</v>
      </c>
      <c r="F35" s="23" t="s">
        <v>1321</v>
      </c>
      <c r="G35" t="str">
        <f t="shared" si="0"/>
        <v/>
      </c>
    </row>
    <row r="36" spans="1:7" ht="14.45" x14ac:dyDescent="0.3">
      <c r="A36" s="17" t="s">
        <v>852</v>
      </c>
      <c r="B36" s="17" t="s">
        <v>1322</v>
      </c>
      <c r="C36" s="17" t="s">
        <v>1217</v>
      </c>
      <c r="D36" s="17" t="s">
        <v>1323</v>
      </c>
      <c r="E36" s="17" t="s">
        <v>891</v>
      </c>
      <c r="F36" s="23" t="s">
        <v>1157</v>
      </c>
      <c r="G36" t="str">
        <f t="shared" si="0"/>
        <v/>
      </c>
    </row>
    <row r="37" spans="1:7" ht="14.45" x14ac:dyDescent="0.3">
      <c r="A37" s="17" t="s">
        <v>852</v>
      </c>
      <c r="B37" s="17" t="s">
        <v>1324</v>
      </c>
      <c r="C37" s="17" t="s">
        <v>950</v>
      </c>
      <c r="D37" s="17" t="s">
        <v>1325</v>
      </c>
      <c r="E37" s="17" t="s">
        <v>871</v>
      </c>
      <c r="F37" s="23" t="s">
        <v>388</v>
      </c>
      <c r="G37" t="str">
        <f t="shared" si="0"/>
        <v/>
      </c>
    </row>
    <row r="38" spans="1:7" ht="14.45" x14ac:dyDescent="0.3">
      <c r="A38" s="17" t="s">
        <v>852</v>
      </c>
      <c r="B38" s="17" t="s">
        <v>389</v>
      </c>
      <c r="C38" s="17" t="s">
        <v>1157</v>
      </c>
      <c r="D38" s="17" t="s">
        <v>997</v>
      </c>
      <c r="E38" s="17" t="s">
        <v>891</v>
      </c>
      <c r="F38" s="23" t="str">
        <f>LEFT(C38,25)</f>
        <v>Planned date of Final Eva</v>
      </c>
      <c r="G38" t="str">
        <f t="shared" si="0"/>
        <v/>
      </c>
    </row>
    <row r="39" spans="1:7" ht="14.45" x14ac:dyDescent="0.3">
      <c r="A39" s="17" t="s">
        <v>852</v>
      </c>
      <c r="B39" s="17" t="s">
        <v>998</v>
      </c>
      <c r="C39" s="17" t="s">
        <v>775</v>
      </c>
      <c r="D39" s="17" t="s">
        <v>999</v>
      </c>
      <c r="E39" s="17" t="s">
        <v>871</v>
      </c>
      <c r="F39" s="23" t="str">
        <f t="shared" ref="F39:F70" si="1">LEFT(C39,25)</f>
        <v>Overall Rating of the pro</v>
      </c>
      <c r="G39" t="str">
        <f t="shared" si="0"/>
        <v/>
      </c>
    </row>
    <row r="40" spans="1:7" ht="14.45" x14ac:dyDescent="0.3">
      <c r="A40" s="17" t="s">
        <v>852</v>
      </c>
      <c r="B40" s="17" t="s">
        <v>1000</v>
      </c>
      <c r="C40" s="17" t="s">
        <v>411</v>
      </c>
      <c r="D40" s="17" t="s">
        <v>1001</v>
      </c>
      <c r="E40" s="17" t="s">
        <v>855</v>
      </c>
      <c r="F40" s="20" t="str">
        <f t="shared" si="1"/>
        <v xml:space="preserve">List documents/ reports/ </v>
      </c>
      <c r="G40" t="str">
        <f t="shared" si="0"/>
        <v/>
      </c>
    </row>
    <row r="41" spans="1:7" ht="14.45" x14ac:dyDescent="0.3">
      <c r="A41" s="17" t="s">
        <v>852</v>
      </c>
      <c r="B41" s="17" t="s">
        <v>1002</v>
      </c>
      <c r="C41" s="17" t="s">
        <v>412</v>
      </c>
      <c r="D41" s="17" t="s">
        <v>1003</v>
      </c>
      <c r="E41" s="17" t="s">
        <v>855</v>
      </c>
      <c r="F41" s="20" t="str">
        <f t="shared" si="1"/>
        <v xml:space="preserve">List the Website address </v>
      </c>
      <c r="G41" t="str">
        <f t="shared" si="0"/>
        <v/>
      </c>
    </row>
    <row r="42" spans="1:7" ht="14.45" x14ac:dyDescent="0.3">
      <c r="A42" s="17" t="s">
        <v>852</v>
      </c>
      <c r="B42" s="17" t="s">
        <v>1004</v>
      </c>
      <c r="C42" s="17" t="s">
        <v>414</v>
      </c>
      <c r="D42" s="17" t="s">
        <v>1005</v>
      </c>
      <c r="E42" s="17" t="s">
        <v>855</v>
      </c>
      <c r="F42" s="20" t="str">
        <f t="shared" si="1"/>
        <v xml:space="preserve">Name: </v>
      </c>
      <c r="G42" t="str">
        <f t="shared" si="0"/>
        <v/>
      </c>
    </row>
    <row r="43" spans="1:7" ht="14.45" x14ac:dyDescent="0.3">
      <c r="A43" s="17" t="s">
        <v>852</v>
      </c>
      <c r="B43" s="17" t="s">
        <v>1006</v>
      </c>
      <c r="C43" s="17" t="s">
        <v>415</v>
      </c>
      <c r="D43" s="17" t="s">
        <v>1007</v>
      </c>
      <c r="E43" s="17" t="s">
        <v>855</v>
      </c>
      <c r="F43" s="20" t="str">
        <f t="shared" si="1"/>
        <v xml:space="preserve">Email: </v>
      </c>
      <c r="G43" t="str">
        <f t="shared" si="0"/>
        <v/>
      </c>
    </row>
    <row r="44" spans="1:7" ht="14.45" x14ac:dyDescent="0.3">
      <c r="A44" s="17" t="s">
        <v>852</v>
      </c>
      <c r="B44" s="17" t="s">
        <v>1008</v>
      </c>
      <c r="C44" s="17" t="s">
        <v>1218</v>
      </c>
      <c r="D44" s="17" t="s">
        <v>1009</v>
      </c>
      <c r="E44" s="17" t="s">
        <v>891</v>
      </c>
      <c r="F44" s="20" t="str">
        <f t="shared" si="1"/>
        <v xml:space="preserve">Date: </v>
      </c>
      <c r="G44" t="str">
        <f t="shared" si="0"/>
        <v/>
      </c>
    </row>
    <row r="45" spans="1:7" ht="14.45" x14ac:dyDescent="0.3">
      <c r="A45" s="17" t="s">
        <v>852</v>
      </c>
      <c r="B45" s="17" t="s">
        <v>1010</v>
      </c>
      <c r="C45" s="17" t="s">
        <v>414</v>
      </c>
      <c r="D45" s="17" t="s">
        <v>1011</v>
      </c>
      <c r="E45" s="17" t="s">
        <v>855</v>
      </c>
      <c r="F45" s="20" t="str">
        <f t="shared" si="1"/>
        <v xml:space="preserve">Name: </v>
      </c>
      <c r="G45" t="str">
        <f t="shared" si="0"/>
        <v/>
      </c>
    </row>
    <row r="46" spans="1:7" ht="14.45" x14ac:dyDescent="0.3">
      <c r="A46" s="17" t="s">
        <v>852</v>
      </c>
      <c r="B46" s="17" t="s">
        <v>1012</v>
      </c>
      <c r="C46" s="17" t="s">
        <v>415</v>
      </c>
      <c r="D46" s="17" t="s">
        <v>1013</v>
      </c>
      <c r="E46" s="17" t="s">
        <v>855</v>
      </c>
      <c r="F46" s="20" t="str">
        <f t="shared" si="1"/>
        <v xml:space="preserve">Email: </v>
      </c>
      <c r="G46" t="str">
        <f t="shared" si="0"/>
        <v/>
      </c>
    </row>
    <row r="47" spans="1:7" ht="14.45" x14ac:dyDescent="0.3">
      <c r="A47" s="17" t="s">
        <v>852</v>
      </c>
      <c r="B47" s="17" t="s">
        <v>1014</v>
      </c>
      <c r="C47" s="17" t="s">
        <v>1218</v>
      </c>
      <c r="D47" s="17" t="s">
        <v>1015</v>
      </c>
      <c r="E47" s="17" t="s">
        <v>891</v>
      </c>
      <c r="F47" s="20" t="str">
        <f t="shared" si="1"/>
        <v xml:space="preserve">Date: </v>
      </c>
      <c r="G47" t="str">
        <f t="shared" si="0"/>
        <v/>
      </c>
    </row>
    <row r="48" spans="1:7" ht="14.45" x14ac:dyDescent="0.3">
      <c r="A48" s="17" t="s">
        <v>852</v>
      </c>
      <c r="B48" s="17" t="s">
        <v>1016</v>
      </c>
      <c r="C48" s="17" t="s">
        <v>414</v>
      </c>
      <c r="D48" s="17" t="s">
        <v>1017</v>
      </c>
      <c r="E48" s="17" t="s">
        <v>855</v>
      </c>
      <c r="F48" s="20" t="str">
        <f t="shared" si="1"/>
        <v xml:space="preserve">Name: </v>
      </c>
      <c r="G48" t="str">
        <f t="shared" si="0"/>
        <v/>
      </c>
    </row>
    <row r="49" spans="1:7" ht="14.45" x14ac:dyDescent="0.3">
      <c r="A49" s="17" t="s">
        <v>852</v>
      </c>
      <c r="B49" s="17" t="s">
        <v>1018</v>
      </c>
      <c r="C49" s="17" t="s">
        <v>415</v>
      </c>
      <c r="D49" s="17" t="s">
        <v>1019</v>
      </c>
      <c r="E49" s="17" t="s">
        <v>855</v>
      </c>
      <c r="F49" s="20" t="str">
        <f t="shared" si="1"/>
        <v xml:space="preserve">Email: </v>
      </c>
      <c r="G49" t="str">
        <f t="shared" si="0"/>
        <v/>
      </c>
    </row>
    <row r="50" spans="1:7" ht="14.45" x14ac:dyDescent="0.3">
      <c r="A50" s="17" t="s">
        <v>852</v>
      </c>
      <c r="B50" s="17" t="s">
        <v>1020</v>
      </c>
      <c r="C50" s="17" t="s">
        <v>1218</v>
      </c>
      <c r="D50" s="17" t="s">
        <v>1021</v>
      </c>
      <c r="E50" s="17" t="s">
        <v>891</v>
      </c>
      <c r="F50" s="20" t="str">
        <f t="shared" si="1"/>
        <v xml:space="preserve">Date: </v>
      </c>
      <c r="G50" t="str">
        <f t="shared" si="0"/>
        <v/>
      </c>
    </row>
    <row r="51" spans="1:7" ht="14.45" x14ac:dyDescent="0.3">
      <c r="A51" s="17" t="s">
        <v>923</v>
      </c>
      <c r="B51" s="17" t="s">
        <v>1022</v>
      </c>
      <c r="C51" s="17" t="s">
        <v>420</v>
      </c>
      <c r="D51" s="17" t="s">
        <v>1023</v>
      </c>
      <c r="E51" s="17" t="s">
        <v>891</v>
      </c>
      <c r="F51" s="24" t="str">
        <f t="shared" si="1"/>
        <v>Revised Project Closing D</v>
      </c>
      <c r="G51" t="str">
        <f t="shared" si="0"/>
        <v/>
      </c>
    </row>
    <row r="52" spans="1:7" ht="14.45" x14ac:dyDescent="0.3">
      <c r="A52" s="17" t="s">
        <v>923</v>
      </c>
      <c r="B52" s="17" t="s">
        <v>1024</v>
      </c>
      <c r="C52" s="17" t="s">
        <v>951</v>
      </c>
      <c r="D52" s="17" t="s">
        <v>1025</v>
      </c>
      <c r="E52" s="17" t="s">
        <v>861</v>
      </c>
      <c r="F52" s="24" t="str">
        <f t="shared" si="1"/>
        <v>Total GEF disbursement as</v>
      </c>
      <c r="G52" t="str">
        <f t="shared" si="0"/>
        <v/>
      </c>
    </row>
    <row r="53" spans="1:7" ht="14.45" x14ac:dyDescent="0.3">
      <c r="A53" s="17" t="s">
        <v>923</v>
      </c>
      <c r="B53" s="17" t="s">
        <v>1026</v>
      </c>
      <c r="C53" s="17" t="s">
        <v>419</v>
      </c>
      <c r="D53" s="17" t="s">
        <v>1027</v>
      </c>
      <c r="E53" s="17" t="s">
        <v>861</v>
      </c>
      <c r="F53" s="24" t="str">
        <f t="shared" si="1"/>
        <v>Number of critical risks:</v>
      </c>
      <c r="G53" t="str">
        <f t="shared" si="0"/>
        <v/>
      </c>
    </row>
    <row r="54" spans="1:7" ht="14.45" x14ac:dyDescent="0.3">
      <c r="A54" s="17" t="s">
        <v>923</v>
      </c>
      <c r="B54" s="17" t="s">
        <v>1028</v>
      </c>
      <c r="C54" s="17" t="s">
        <v>944</v>
      </c>
      <c r="D54" s="17" t="s">
        <v>1029</v>
      </c>
      <c r="E54" s="17" t="s">
        <v>871</v>
      </c>
      <c r="F54" s="24" t="str">
        <f t="shared" si="1"/>
        <v>Overall Rating of project</v>
      </c>
      <c r="G54" t="str">
        <f t="shared" si="0"/>
        <v/>
      </c>
    </row>
    <row r="55" spans="1:7" ht="14.45" x14ac:dyDescent="0.3">
      <c r="A55" s="17" t="s">
        <v>923</v>
      </c>
      <c r="B55" s="17" t="s">
        <v>1030</v>
      </c>
      <c r="C55" s="17" t="s">
        <v>416</v>
      </c>
      <c r="D55" s="17" t="s">
        <v>859</v>
      </c>
      <c r="E55" s="17" t="s">
        <v>871</v>
      </c>
      <c r="F55" s="24" t="str">
        <f t="shared" si="1"/>
        <v>Overall Rating of project</v>
      </c>
      <c r="G55" t="str">
        <f t="shared" si="0"/>
        <v/>
      </c>
    </row>
    <row r="56" spans="1:7" ht="14.45" x14ac:dyDescent="0.3">
      <c r="A56" s="17" t="s">
        <v>923</v>
      </c>
      <c r="B56" s="17" t="s">
        <v>1031</v>
      </c>
      <c r="C56" s="17" t="s">
        <v>417</v>
      </c>
      <c r="D56" s="17" t="s">
        <v>863</v>
      </c>
      <c r="E56" s="17" t="s">
        <v>871</v>
      </c>
      <c r="F56" s="24" t="str">
        <f t="shared" si="1"/>
        <v xml:space="preserve">Overall risk rating: </v>
      </c>
      <c r="G56" t="str">
        <f t="shared" si="0"/>
        <v/>
      </c>
    </row>
    <row r="57" spans="1:7" ht="14.45" x14ac:dyDescent="0.3">
      <c r="A57" s="17" t="s">
        <v>923</v>
      </c>
      <c r="B57" s="17" t="s">
        <v>1032</v>
      </c>
      <c r="C57" s="17" t="s">
        <v>418</v>
      </c>
      <c r="D57" s="17" t="s">
        <v>866</v>
      </c>
      <c r="E57" s="17" t="s">
        <v>871</v>
      </c>
      <c r="F57" s="24" t="str">
        <f t="shared" si="1"/>
        <v xml:space="preserve">Has the project strategy </v>
      </c>
      <c r="G57" t="str">
        <f t="shared" si="0"/>
        <v/>
      </c>
    </row>
    <row r="58" spans="1:7" ht="14.45" x14ac:dyDescent="0.3">
      <c r="A58" s="17" t="s">
        <v>923</v>
      </c>
      <c r="B58" s="17" t="s">
        <v>1033</v>
      </c>
      <c r="C58" s="17" t="s">
        <v>1219</v>
      </c>
      <c r="D58" s="17" t="s">
        <v>1034</v>
      </c>
      <c r="E58" s="17" t="s">
        <v>871</v>
      </c>
      <c r="F58" s="24" t="str">
        <f t="shared" si="1"/>
        <v>Should we publish or othe</v>
      </c>
      <c r="G58" t="str">
        <f t="shared" si="0"/>
        <v/>
      </c>
    </row>
    <row r="59" spans="1:7" ht="14.45" x14ac:dyDescent="0.3">
      <c r="A59" s="17" t="s">
        <v>923</v>
      </c>
      <c r="B59" s="17" t="s">
        <v>1035</v>
      </c>
      <c r="C59" s="17" t="s">
        <v>827</v>
      </c>
      <c r="D59" s="17" t="s">
        <v>1036</v>
      </c>
      <c r="E59" s="17" t="s">
        <v>871</v>
      </c>
      <c r="F59" s="24" t="str">
        <f t="shared" si="1"/>
        <v>Has this project signific</v>
      </c>
      <c r="G59" t="str">
        <f t="shared" si="0"/>
        <v/>
      </c>
    </row>
    <row r="60" spans="1:7" ht="14.45" x14ac:dyDescent="0.3">
      <c r="A60" s="17" t="s">
        <v>923</v>
      </c>
      <c r="B60" s="17" t="s">
        <v>1037</v>
      </c>
      <c r="C60" s="17" t="s">
        <v>826</v>
      </c>
      <c r="D60" s="17" t="s">
        <v>1038</v>
      </c>
      <c r="E60" s="17" t="s">
        <v>855</v>
      </c>
      <c r="F60" s="24" t="str">
        <f t="shared" si="1"/>
        <v>If yes, please explain. (</v>
      </c>
      <c r="G60" t="str">
        <f t="shared" si="0"/>
        <v/>
      </c>
    </row>
    <row r="61" spans="1:7" ht="14.45" x14ac:dyDescent="0.3">
      <c r="A61" s="17" t="s">
        <v>923</v>
      </c>
      <c r="B61" s="17" t="s">
        <v>1039</v>
      </c>
      <c r="C61" s="17" t="s">
        <v>1040</v>
      </c>
      <c r="D61" s="17" t="s">
        <v>1041</v>
      </c>
      <c r="E61" s="17" t="s">
        <v>855</v>
      </c>
      <c r="F61" s="24" t="str">
        <f t="shared" si="1"/>
        <v>General Comment (500 word</v>
      </c>
      <c r="G61" t="str">
        <f t="shared" si="0"/>
        <v/>
      </c>
    </row>
    <row r="62" spans="1:7" ht="14.45" x14ac:dyDescent="0.3">
      <c r="A62" s="17" t="s">
        <v>923</v>
      </c>
      <c r="B62" s="17" t="s">
        <v>1042</v>
      </c>
      <c r="C62" s="17" t="s">
        <v>414</v>
      </c>
      <c r="D62" s="17" t="s">
        <v>1043</v>
      </c>
      <c r="E62" s="17" t="s">
        <v>855</v>
      </c>
      <c r="F62" s="24" t="str">
        <f t="shared" si="1"/>
        <v xml:space="preserve">Name: </v>
      </c>
      <c r="G62" t="str">
        <f t="shared" si="0"/>
        <v/>
      </c>
    </row>
    <row r="63" spans="1:7" ht="14.45" x14ac:dyDescent="0.3">
      <c r="A63" s="17" t="s">
        <v>923</v>
      </c>
      <c r="B63" s="17" t="s">
        <v>1044</v>
      </c>
      <c r="C63" s="17" t="s">
        <v>415</v>
      </c>
      <c r="D63" s="17" t="s">
        <v>1045</v>
      </c>
      <c r="E63" s="17" t="s">
        <v>855</v>
      </c>
      <c r="F63" s="24" t="str">
        <f t="shared" si="1"/>
        <v xml:space="preserve">Email: </v>
      </c>
      <c r="G63" t="str">
        <f t="shared" si="0"/>
        <v/>
      </c>
    </row>
    <row r="64" spans="1:7" ht="14.45" x14ac:dyDescent="0.3">
      <c r="A64" s="17" t="s">
        <v>923</v>
      </c>
      <c r="B64" s="17" t="s">
        <v>1046</v>
      </c>
      <c r="C64" s="17" t="s">
        <v>1218</v>
      </c>
      <c r="D64" s="17" t="s">
        <v>1047</v>
      </c>
      <c r="E64" s="17" t="s">
        <v>1048</v>
      </c>
      <c r="F64" s="24" t="str">
        <f t="shared" si="1"/>
        <v xml:space="preserve">Date: </v>
      </c>
      <c r="G64" t="str">
        <f t="shared" si="0"/>
        <v/>
      </c>
    </row>
    <row r="65" spans="1:7" ht="14.45" x14ac:dyDescent="0.3">
      <c r="A65" s="17" t="s">
        <v>1049</v>
      </c>
      <c r="B65" s="17" t="s">
        <v>1050</v>
      </c>
      <c r="C65" s="17" t="s">
        <v>952</v>
      </c>
      <c r="D65" s="17" t="s">
        <v>1051</v>
      </c>
      <c r="E65" s="17" t="s">
        <v>855</v>
      </c>
      <c r="F65" s="7" t="str">
        <f t="shared" si="1"/>
        <v>Please use following comm</v>
      </c>
      <c r="G65" t="str">
        <f t="shared" si="0"/>
        <v/>
      </c>
    </row>
    <row r="66" spans="1:7" ht="14.45" x14ac:dyDescent="0.3">
      <c r="A66" s="17" t="s">
        <v>1049</v>
      </c>
      <c r="B66" s="17" t="s">
        <v>1052</v>
      </c>
      <c r="C66" s="17" t="s">
        <v>953</v>
      </c>
      <c r="D66" s="17" t="s">
        <v>1024</v>
      </c>
      <c r="E66" s="17" t="s">
        <v>855</v>
      </c>
      <c r="F66" s="7" t="str">
        <f t="shared" si="1"/>
        <v>List the dates of site vi</v>
      </c>
      <c r="G66" t="str">
        <f>IF(H66="","",H66)</f>
        <v/>
      </c>
    </row>
    <row r="67" spans="1:7" ht="14.45" x14ac:dyDescent="0.3">
      <c r="A67" s="17" t="s">
        <v>1049</v>
      </c>
      <c r="B67" s="17" t="s">
        <v>1053</v>
      </c>
      <c r="C67" s="17" t="s">
        <v>1277</v>
      </c>
      <c r="D67" s="17" t="s">
        <v>1028</v>
      </c>
      <c r="E67" s="17" t="s">
        <v>855</v>
      </c>
      <c r="F67" s="7" t="str">
        <f t="shared" si="1"/>
        <v>Add other comments here t</v>
      </c>
      <c r="G67" t="str">
        <f>IF(H67="","",H67)</f>
        <v/>
      </c>
    </row>
    <row r="68" spans="1:7" ht="14.45" x14ac:dyDescent="0.3">
      <c r="A68" s="17" t="s">
        <v>1049</v>
      </c>
      <c r="B68" s="17" t="s">
        <v>1054</v>
      </c>
      <c r="C68" s="17" t="s">
        <v>414</v>
      </c>
      <c r="D68" s="17" t="s">
        <v>1031</v>
      </c>
      <c r="E68" s="17" t="s">
        <v>855</v>
      </c>
      <c r="F68" s="7" t="str">
        <f t="shared" si="1"/>
        <v xml:space="preserve">Name: </v>
      </c>
      <c r="G68" t="str">
        <f>IF(H68="","",H68)</f>
        <v/>
      </c>
    </row>
    <row r="69" spans="1:7" ht="14.45" x14ac:dyDescent="0.3">
      <c r="A69" s="17" t="s">
        <v>1049</v>
      </c>
      <c r="B69" s="17" t="s">
        <v>1055</v>
      </c>
      <c r="C69" s="17" t="s">
        <v>415</v>
      </c>
      <c r="D69" s="17" t="s">
        <v>1032</v>
      </c>
      <c r="E69" s="17" t="s">
        <v>855</v>
      </c>
      <c r="F69" s="7" t="str">
        <f t="shared" si="1"/>
        <v xml:space="preserve">Email: </v>
      </c>
      <c r="G69" t="str">
        <f>IF(H69="","",H69)</f>
        <v/>
      </c>
    </row>
    <row r="70" spans="1:7" ht="14.45" x14ac:dyDescent="0.3">
      <c r="A70" s="17" t="s">
        <v>1049</v>
      </c>
      <c r="B70" s="17" t="s">
        <v>1056</v>
      </c>
      <c r="C70" s="17" t="s">
        <v>776</v>
      </c>
      <c r="D70" s="17" t="s">
        <v>1057</v>
      </c>
      <c r="E70" s="17" t="s">
        <v>855</v>
      </c>
      <c r="F70" s="7" t="str">
        <f t="shared" si="1"/>
        <v>Date:</v>
      </c>
      <c r="G70" t="str">
        <f>IF(H70="","",H70)</f>
        <v/>
      </c>
    </row>
    <row r="71" spans="1:7" ht="14.45" x14ac:dyDescent="0.3">
      <c r="A71" s="17" t="s">
        <v>925</v>
      </c>
      <c r="B71" s="17" t="s">
        <v>1058</v>
      </c>
      <c r="C71" s="17" t="s">
        <v>484</v>
      </c>
      <c r="D71" s="17">
        <v>1</v>
      </c>
      <c r="F71" s="5" t="s">
        <v>1059</v>
      </c>
    </row>
    <row r="72" spans="1:7" ht="14.45" x14ac:dyDescent="0.3">
      <c r="A72" s="17" t="s">
        <v>925</v>
      </c>
      <c r="B72" s="17" t="s">
        <v>1060</v>
      </c>
      <c r="C72" s="17" t="s">
        <v>504</v>
      </c>
      <c r="D72" s="17">
        <v>1</v>
      </c>
      <c r="F72" s="5" t="s">
        <v>1059</v>
      </c>
    </row>
    <row r="73" spans="1:7" ht="14.45" x14ac:dyDescent="0.3">
      <c r="A73" s="17" t="s">
        <v>925</v>
      </c>
      <c r="B73" s="26" t="str">
        <f>IF(OR(H72="Error",H73="Error"),"Error","OK")</f>
        <v>OK</v>
      </c>
      <c r="D73" s="17" t="s">
        <v>1061</v>
      </c>
      <c r="E73" s="17" t="s">
        <v>1062</v>
      </c>
      <c r="F73" s="5" t="s">
        <v>1059</v>
      </c>
    </row>
    <row r="74" spans="1:7" ht="14.45" x14ac:dyDescent="0.3">
      <c r="A74" s="17" t="s">
        <v>1257</v>
      </c>
      <c r="B74" s="17" t="s">
        <v>1022</v>
      </c>
      <c r="C74" s="17" t="s">
        <v>439</v>
      </c>
      <c r="D74" s="17">
        <v>1</v>
      </c>
      <c r="F74" s="5" t="s">
        <v>1063</v>
      </c>
    </row>
    <row r="75" spans="1:7" ht="14.45" x14ac:dyDescent="0.3">
      <c r="A75" s="17" t="s">
        <v>1257</v>
      </c>
      <c r="B75" s="17" t="s">
        <v>1053</v>
      </c>
      <c r="C75" s="17" t="s">
        <v>441</v>
      </c>
      <c r="D75" s="17">
        <v>1</v>
      </c>
      <c r="F75" s="5" t="s">
        <v>1063</v>
      </c>
    </row>
    <row r="76" spans="1:7" ht="14.45" x14ac:dyDescent="0.3">
      <c r="A76" s="17" t="s">
        <v>1257</v>
      </c>
      <c r="B76" s="26" t="str">
        <f>IF(OR(H75="Error",H76="Error"),"Error","OK")</f>
        <v>OK</v>
      </c>
      <c r="D76" s="17" t="s">
        <v>1064</v>
      </c>
      <c r="E76" s="17" t="s">
        <v>1062</v>
      </c>
      <c r="F76" s="5" t="s">
        <v>1063</v>
      </c>
    </row>
    <row r="77" spans="1:7" ht="14.45" x14ac:dyDescent="0.3">
      <c r="A77" s="17" t="s">
        <v>1065</v>
      </c>
      <c r="B77" s="17" t="s">
        <v>1051</v>
      </c>
      <c r="C77" s="17" t="s">
        <v>442</v>
      </c>
      <c r="D77" s="17" t="s">
        <v>1066</v>
      </c>
      <c r="E77" s="17" t="s">
        <v>1062</v>
      </c>
      <c r="F77" s="5" t="s">
        <v>1067</v>
      </c>
    </row>
    <row r="78" spans="1:7" ht="14.45" x14ac:dyDescent="0.3">
      <c r="A78" s="17" t="s">
        <v>1065</v>
      </c>
      <c r="B78" s="17" t="s">
        <v>1051</v>
      </c>
      <c r="C78" s="17" t="s">
        <v>442</v>
      </c>
      <c r="D78" s="17" t="s">
        <v>1068</v>
      </c>
      <c r="E78" s="17" t="s">
        <v>1062</v>
      </c>
      <c r="F78" s="5" t="s">
        <v>1069</v>
      </c>
    </row>
    <row r="79" spans="1:7" ht="14.45" x14ac:dyDescent="0.3">
      <c r="A79" s="17" t="s">
        <v>1115</v>
      </c>
      <c r="B79" s="17" t="s">
        <v>1022</v>
      </c>
      <c r="C79" s="17" t="s">
        <v>431</v>
      </c>
      <c r="D79" s="17">
        <v>1</v>
      </c>
      <c r="F79" s="5" t="s">
        <v>1070</v>
      </c>
    </row>
    <row r="80" spans="1:7" ht="14.45" x14ac:dyDescent="0.3">
      <c r="A80" s="17" t="s">
        <v>1115</v>
      </c>
      <c r="B80" s="17" t="s">
        <v>1071</v>
      </c>
      <c r="C80" s="17" t="s">
        <v>807</v>
      </c>
      <c r="D80" s="17">
        <v>1</v>
      </c>
      <c r="F80" s="5" t="s">
        <v>1070</v>
      </c>
    </row>
    <row r="81" spans="1:7" ht="14.45" x14ac:dyDescent="0.3">
      <c r="A81" s="17" t="s">
        <v>1115</v>
      </c>
      <c r="B81" s="26" t="str">
        <f>IF(OR(H80="Error",H81="Error"),"Error","OK")</f>
        <v>OK</v>
      </c>
      <c r="D81" s="17" t="s">
        <v>1072</v>
      </c>
      <c r="E81" s="17" t="s">
        <v>1062</v>
      </c>
      <c r="F81" s="5" t="s">
        <v>1070</v>
      </c>
    </row>
    <row r="82" spans="1:7" ht="14.45" x14ac:dyDescent="0.3">
      <c r="A82" s="17" t="s">
        <v>1258</v>
      </c>
      <c r="B82" s="17" t="s">
        <v>1022</v>
      </c>
      <c r="C82" s="17" t="s">
        <v>439</v>
      </c>
      <c r="D82" s="17">
        <v>1</v>
      </c>
      <c r="F82" s="5" t="s">
        <v>1063</v>
      </c>
    </row>
    <row r="83" spans="1:7" ht="14.45" x14ac:dyDescent="0.3">
      <c r="A83" s="17" t="s">
        <v>1258</v>
      </c>
      <c r="B83" s="17" t="s">
        <v>1053</v>
      </c>
      <c r="C83" s="17" t="s">
        <v>441</v>
      </c>
      <c r="D83" s="17">
        <v>1</v>
      </c>
      <c r="F83" s="5" t="s">
        <v>1063</v>
      </c>
    </row>
    <row r="84" spans="1:7" ht="14.45" x14ac:dyDescent="0.3">
      <c r="A84" s="17" t="s">
        <v>1258</v>
      </c>
      <c r="B84" s="26" t="str">
        <f>IF(OR(H83="Error",H84="Error"),"Error","OK")</f>
        <v>OK</v>
      </c>
      <c r="D84" s="17" t="s">
        <v>1064</v>
      </c>
      <c r="E84" s="17" t="s">
        <v>1062</v>
      </c>
      <c r="F84" s="5" t="s">
        <v>1063</v>
      </c>
    </row>
    <row r="85" spans="1:7" ht="14.45" x14ac:dyDescent="0.3">
      <c r="A85" s="17" t="s">
        <v>1073</v>
      </c>
      <c r="B85" s="17" t="s">
        <v>1051</v>
      </c>
      <c r="C85" s="17" t="s">
        <v>442</v>
      </c>
      <c r="D85" s="17" t="s">
        <v>1066</v>
      </c>
      <c r="E85" s="17" t="s">
        <v>1062</v>
      </c>
      <c r="F85" s="5" t="s">
        <v>1074</v>
      </c>
    </row>
    <row r="86" spans="1:7" ht="14.45" x14ac:dyDescent="0.3">
      <c r="A86" s="17" t="s">
        <v>1073</v>
      </c>
      <c r="B86" s="17" t="s">
        <v>1051</v>
      </c>
      <c r="C86" s="17" t="s">
        <v>442</v>
      </c>
      <c r="D86" s="17" t="s">
        <v>1068</v>
      </c>
      <c r="E86" s="17" t="s">
        <v>1062</v>
      </c>
      <c r="F86" s="5" t="s">
        <v>1075</v>
      </c>
    </row>
    <row r="87" spans="1:7" ht="14.45" x14ac:dyDescent="0.3">
      <c r="A87" s="17" t="s">
        <v>1076</v>
      </c>
      <c r="B87" s="17" t="s">
        <v>1051</v>
      </c>
      <c r="C87" s="17" t="s">
        <v>446</v>
      </c>
      <c r="D87" s="17" t="s">
        <v>1077</v>
      </c>
      <c r="E87" s="17" t="s">
        <v>1062</v>
      </c>
      <c r="F87" s="5" t="s">
        <v>1078</v>
      </c>
    </row>
    <row r="88" spans="1:7" ht="14.45" x14ac:dyDescent="0.3">
      <c r="A88" s="17" t="s">
        <v>1079</v>
      </c>
      <c r="B88" s="17" t="s">
        <v>1051</v>
      </c>
      <c r="C88" s="17" t="s">
        <v>762</v>
      </c>
      <c r="D88" s="17" t="s">
        <v>1080</v>
      </c>
      <c r="F88" s="7" t="str">
        <f>LEFT(C88,25)</f>
        <v>Please list the most rece</v>
      </c>
      <c r="G88" t="str">
        <f>IF(H88="","",H88)</f>
        <v/>
      </c>
    </row>
    <row r="89" spans="1:7" ht="14.45" x14ac:dyDescent="0.3">
      <c r="A89" s="17" t="s">
        <v>1079</v>
      </c>
      <c r="B89" s="17" t="s">
        <v>1022</v>
      </c>
      <c r="C89" s="17" t="s">
        <v>763</v>
      </c>
      <c r="D89" s="17" t="s">
        <v>1081</v>
      </c>
      <c r="F89" s="7" t="str">
        <f>LEFT(C89,25)</f>
        <v>Does the project have add</v>
      </c>
      <c r="G89" t="str">
        <f>IF(H89="","",H89)</f>
        <v/>
      </c>
    </row>
    <row r="90" spans="1:7" ht="14.45" x14ac:dyDescent="0.3">
      <c r="A90" s="17" t="s">
        <v>1079</v>
      </c>
      <c r="B90" s="17" t="s">
        <v>1025</v>
      </c>
      <c r="C90" s="17" t="s">
        <v>515</v>
      </c>
      <c r="D90" s="17" t="s">
        <v>1082</v>
      </c>
      <c r="E90" s="17" t="s">
        <v>1062</v>
      </c>
      <c r="F90" s="5" t="s">
        <v>1083</v>
      </c>
    </row>
    <row r="91" spans="1:7" ht="14.45" x14ac:dyDescent="0.3">
      <c r="A91" s="17" t="s">
        <v>1079</v>
      </c>
      <c r="B91" s="17" t="s">
        <v>877</v>
      </c>
      <c r="C91" s="17" t="s">
        <v>811</v>
      </c>
      <c r="D91" s="17" t="s">
        <v>1084</v>
      </c>
      <c r="E91" s="17" t="s">
        <v>1062</v>
      </c>
      <c r="F91" s="5" t="s">
        <v>1083</v>
      </c>
    </row>
    <row r="92" spans="1:7" x14ac:dyDescent="0.25">
      <c r="A92" s="17">
        <v>15</v>
      </c>
      <c r="F92" s="5" t="s">
        <v>1085</v>
      </c>
    </row>
    <row r="93" spans="1:7" x14ac:dyDescent="0.25">
      <c r="A93" s="17">
        <v>49</v>
      </c>
      <c r="F93" s="5" t="s">
        <v>1085</v>
      </c>
    </row>
    <row r="94" spans="1:7" x14ac:dyDescent="0.25">
      <c r="A94" s="17" t="s">
        <v>1116</v>
      </c>
      <c r="B94" s="17" t="str">
        <f>"C"&amp;A92</f>
        <v>C15</v>
      </c>
      <c r="C94" s="17" t="s">
        <v>812</v>
      </c>
      <c r="D94" s="17">
        <v>1</v>
      </c>
      <c r="F94" s="5" t="s">
        <v>1085</v>
      </c>
    </row>
    <row r="95" spans="1:7" x14ac:dyDescent="0.25">
      <c r="A95" s="17" t="s">
        <v>1116</v>
      </c>
      <c r="B95" s="17" t="str">
        <f>"C"&amp;A93</f>
        <v>C49</v>
      </c>
      <c r="C95" s="17" t="s">
        <v>1222</v>
      </c>
      <c r="D95" s="17">
        <v>1</v>
      </c>
      <c r="F95" s="5" t="s">
        <v>1085</v>
      </c>
    </row>
    <row r="96" spans="1:7" x14ac:dyDescent="0.25">
      <c r="A96" s="17" t="s">
        <v>1116</v>
      </c>
      <c r="B96" s="26" t="str">
        <f>IF(OR(H95="Error",H96="Error"),"Error","OK")</f>
        <v>OK</v>
      </c>
      <c r="D96" s="17" t="str">
        <f>"C"&amp;A92+1&amp;":I"&amp;A93</f>
        <v>C16:I49</v>
      </c>
      <c r="E96" s="17" t="s">
        <v>1062</v>
      </c>
      <c r="F96" s="5" t="s">
        <v>1085</v>
      </c>
    </row>
    <row r="97" spans="1:7" x14ac:dyDescent="0.25">
      <c r="A97" s="17">
        <v>51</v>
      </c>
      <c r="B97" s="26"/>
      <c r="F97" s="5" t="s">
        <v>1085</v>
      </c>
    </row>
    <row r="98" spans="1:7" x14ac:dyDescent="0.25">
      <c r="A98" s="17" t="s">
        <v>1116</v>
      </c>
      <c r="B98" s="17" t="str">
        <f>"C"&amp;A97</f>
        <v>C51</v>
      </c>
      <c r="C98" s="17" t="s">
        <v>636</v>
      </c>
      <c r="D98" s="17" t="str">
        <f>"D"&amp;A97</f>
        <v>D51</v>
      </c>
      <c r="E98" s="17" t="s">
        <v>855</v>
      </c>
      <c r="F98" s="5" t="s">
        <v>1086</v>
      </c>
      <c r="G98" t="str">
        <f>IF(H98="","",H98)</f>
        <v/>
      </c>
    </row>
    <row r="99" spans="1:7" x14ac:dyDescent="0.25">
      <c r="A99" s="17" t="s">
        <v>1117</v>
      </c>
      <c r="B99" s="17" t="s">
        <v>1087</v>
      </c>
      <c r="C99" s="17" t="s">
        <v>1240</v>
      </c>
      <c r="D99" s="17" t="s">
        <v>1088</v>
      </c>
      <c r="E99" s="17" t="s">
        <v>1062</v>
      </c>
      <c r="F99" s="5" t="s">
        <v>1089</v>
      </c>
    </row>
    <row r="100" spans="1:7" x14ac:dyDescent="0.25">
      <c r="A100" s="17" t="s">
        <v>1090</v>
      </c>
      <c r="B100" s="17" t="s">
        <v>1022</v>
      </c>
      <c r="C100" s="17" t="s">
        <v>938</v>
      </c>
      <c r="D100" s="17" t="s">
        <v>1091</v>
      </c>
      <c r="E100" s="17" t="s">
        <v>1062</v>
      </c>
      <c r="F100" s="17" t="s">
        <v>1092</v>
      </c>
    </row>
    <row r="101" spans="1:7" x14ac:dyDescent="0.25">
      <c r="A101" s="17" t="s">
        <v>1090</v>
      </c>
      <c r="B101" s="17" t="s">
        <v>873</v>
      </c>
      <c r="C101" s="17" t="s">
        <v>439</v>
      </c>
      <c r="D101" s="17" t="s">
        <v>1093</v>
      </c>
      <c r="E101" s="17" t="s">
        <v>1062</v>
      </c>
      <c r="F101" s="17" t="s">
        <v>1092</v>
      </c>
    </row>
    <row r="102" spans="1:7" x14ac:dyDescent="0.25">
      <c r="A102" s="17" t="s">
        <v>1090</v>
      </c>
      <c r="B102" s="17" t="s">
        <v>1043</v>
      </c>
      <c r="C102" s="17" t="s">
        <v>442</v>
      </c>
      <c r="D102" s="17" t="s">
        <v>1094</v>
      </c>
      <c r="E102" s="17" t="s">
        <v>1062</v>
      </c>
      <c r="F102" s="17" t="s">
        <v>1092</v>
      </c>
    </row>
    <row r="103" spans="1:7" x14ac:dyDescent="0.25">
      <c r="A103" s="17" t="s">
        <v>1090</v>
      </c>
      <c r="B103" s="17" t="s">
        <v>1095</v>
      </c>
      <c r="C103" s="17" t="s">
        <v>939</v>
      </c>
      <c r="D103" s="17" t="s">
        <v>1096</v>
      </c>
      <c r="E103" s="17" t="s">
        <v>855</v>
      </c>
      <c r="F103" s="27" t="s">
        <v>1097</v>
      </c>
      <c r="G103" t="str">
        <f>IF(H103="","",H103)</f>
        <v/>
      </c>
    </row>
    <row r="104" spans="1:7" x14ac:dyDescent="0.25">
      <c r="A104" s="17" t="s">
        <v>926</v>
      </c>
      <c r="B104" s="17" t="s">
        <v>710</v>
      </c>
      <c r="C104" s="17" t="s">
        <v>946</v>
      </c>
      <c r="D104" s="17" t="s">
        <v>853</v>
      </c>
      <c r="E104" s="17" t="s">
        <v>855</v>
      </c>
      <c r="F104" s="6" t="s">
        <v>926</v>
      </c>
      <c r="G104" t="str">
        <f>IF(H104="","",H104)</f>
        <v/>
      </c>
    </row>
    <row r="105" spans="1:7" x14ac:dyDescent="0.25">
      <c r="A105" s="17" t="s">
        <v>926</v>
      </c>
      <c r="B105" s="17" t="s">
        <v>1058</v>
      </c>
      <c r="C105" s="17" t="s">
        <v>940</v>
      </c>
      <c r="D105" s="17" t="s">
        <v>674</v>
      </c>
      <c r="E105" s="17" t="s">
        <v>1062</v>
      </c>
      <c r="F105" s="5" t="s">
        <v>675</v>
      </c>
    </row>
    <row r="106" spans="1:7" x14ac:dyDescent="0.25">
      <c r="A106" s="17" t="s">
        <v>926</v>
      </c>
      <c r="B106" s="17" t="s">
        <v>711</v>
      </c>
      <c r="C106" s="17" t="s">
        <v>640</v>
      </c>
      <c r="D106" s="17" t="s">
        <v>880</v>
      </c>
      <c r="E106" s="17" t="s">
        <v>855</v>
      </c>
      <c r="F106" s="6" t="s">
        <v>676</v>
      </c>
      <c r="G106" t="str">
        <f t="shared" ref="G106:G125" si="2">IF(H106="","",H106)</f>
        <v/>
      </c>
    </row>
    <row r="107" spans="1:7" x14ac:dyDescent="0.25">
      <c r="A107" s="17" t="s">
        <v>1223</v>
      </c>
      <c r="B107" s="17" t="s">
        <v>677</v>
      </c>
      <c r="C107" s="17" t="s">
        <v>1226</v>
      </c>
      <c r="D107" s="17" t="s">
        <v>678</v>
      </c>
      <c r="E107" s="17" t="s">
        <v>871</v>
      </c>
      <c r="F107" s="7" t="s">
        <v>1224</v>
      </c>
      <c r="G107" t="str">
        <f t="shared" si="2"/>
        <v/>
      </c>
    </row>
    <row r="108" spans="1:7" x14ac:dyDescent="0.25">
      <c r="A108" s="17" t="s">
        <v>1223</v>
      </c>
      <c r="B108" s="17" t="s">
        <v>679</v>
      </c>
      <c r="C108" s="17" t="s">
        <v>1227</v>
      </c>
      <c r="D108" s="17" t="s">
        <v>680</v>
      </c>
      <c r="E108" s="17" t="s">
        <v>855</v>
      </c>
      <c r="F108" s="7" t="s">
        <v>1224</v>
      </c>
      <c r="G108" t="str">
        <f t="shared" si="2"/>
        <v/>
      </c>
    </row>
    <row r="109" spans="1:7" x14ac:dyDescent="0.25">
      <c r="A109" s="17" t="s">
        <v>1223</v>
      </c>
      <c r="B109" s="17" t="s">
        <v>681</v>
      </c>
      <c r="C109" s="17" t="s">
        <v>927</v>
      </c>
      <c r="D109" s="17" t="s">
        <v>682</v>
      </c>
      <c r="E109" s="17" t="s">
        <v>871</v>
      </c>
      <c r="F109" s="7" t="s">
        <v>1224</v>
      </c>
      <c r="G109" t="str">
        <f t="shared" si="2"/>
        <v/>
      </c>
    </row>
    <row r="110" spans="1:7" x14ac:dyDescent="0.25">
      <c r="A110" s="17" t="s">
        <v>1223</v>
      </c>
      <c r="B110" s="17" t="s">
        <v>683</v>
      </c>
      <c r="C110" s="17" t="s">
        <v>1228</v>
      </c>
      <c r="D110" s="17" t="s">
        <v>684</v>
      </c>
      <c r="E110" s="17" t="s">
        <v>855</v>
      </c>
      <c r="F110" s="7" t="s">
        <v>1224</v>
      </c>
      <c r="G110" t="str">
        <f t="shared" si="2"/>
        <v/>
      </c>
    </row>
    <row r="111" spans="1:7" x14ac:dyDescent="0.25">
      <c r="A111" s="17" t="s">
        <v>1223</v>
      </c>
      <c r="B111" s="17" t="s">
        <v>685</v>
      </c>
      <c r="C111" s="17" t="s">
        <v>769</v>
      </c>
      <c r="D111" s="17" t="s">
        <v>686</v>
      </c>
      <c r="E111" s="17" t="s">
        <v>855</v>
      </c>
      <c r="F111" s="7" t="s">
        <v>1224</v>
      </c>
      <c r="G111" t="str">
        <f t="shared" si="2"/>
        <v/>
      </c>
    </row>
    <row r="112" spans="1:7" x14ac:dyDescent="0.25">
      <c r="A112" s="17" t="s">
        <v>1223</v>
      </c>
      <c r="B112" s="17" t="s">
        <v>687</v>
      </c>
      <c r="C112" s="17" t="s">
        <v>1113</v>
      </c>
      <c r="D112" s="17" t="s">
        <v>688</v>
      </c>
      <c r="E112" s="17" t="s">
        <v>855</v>
      </c>
      <c r="F112" s="7" t="s">
        <v>1224</v>
      </c>
      <c r="G112" t="str">
        <f t="shared" si="2"/>
        <v/>
      </c>
    </row>
    <row r="113" spans="1:7" x14ac:dyDescent="0.25">
      <c r="A113" s="17" t="s">
        <v>1223</v>
      </c>
      <c r="B113" s="17" t="s">
        <v>1038</v>
      </c>
      <c r="C113" s="5" t="s">
        <v>1229</v>
      </c>
      <c r="D113" s="5" t="s">
        <v>689</v>
      </c>
      <c r="E113" s="17" t="s">
        <v>871</v>
      </c>
      <c r="F113" s="7" t="s">
        <v>928</v>
      </c>
      <c r="G113" t="str">
        <f t="shared" si="2"/>
        <v/>
      </c>
    </row>
    <row r="114" spans="1:7" x14ac:dyDescent="0.25">
      <c r="A114" s="17" t="s">
        <v>1223</v>
      </c>
      <c r="B114" s="17" t="s">
        <v>690</v>
      </c>
      <c r="C114" s="5" t="s">
        <v>948</v>
      </c>
      <c r="D114" s="5" t="s">
        <v>691</v>
      </c>
      <c r="E114" s="5" t="s">
        <v>855</v>
      </c>
      <c r="F114" s="7" t="s">
        <v>928</v>
      </c>
      <c r="G114" t="str">
        <f t="shared" si="2"/>
        <v/>
      </c>
    </row>
    <row r="115" spans="1:7" x14ac:dyDescent="0.25">
      <c r="A115" s="17" t="s">
        <v>1223</v>
      </c>
      <c r="B115" s="17" t="s">
        <v>692</v>
      </c>
      <c r="C115" s="5" t="s">
        <v>1230</v>
      </c>
      <c r="D115" s="5" t="s">
        <v>693</v>
      </c>
      <c r="E115" s="5" t="s">
        <v>855</v>
      </c>
      <c r="F115" s="7" t="s">
        <v>928</v>
      </c>
      <c r="G115" t="str">
        <f t="shared" si="2"/>
        <v/>
      </c>
    </row>
    <row r="116" spans="1:7" x14ac:dyDescent="0.25">
      <c r="A116" s="17" t="s">
        <v>1223</v>
      </c>
      <c r="B116" s="17" t="s">
        <v>694</v>
      </c>
      <c r="C116" s="5" t="s">
        <v>770</v>
      </c>
      <c r="D116" s="5" t="s">
        <v>695</v>
      </c>
      <c r="E116" s="5" t="s">
        <v>855</v>
      </c>
      <c r="F116" s="7" t="s">
        <v>928</v>
      </c>
      <c r="G116" t="str">
        <f t="shared" si="2"/>
        <v/>
      </c>
    </row>
    <row r="117" spans="1:7" x14ac:dyDescent="0.25">
      <c r="A117" s="17" t="s">
        <v>1223</v>
      </c>
      <c r="B117" s="17" t="s">
        <v>1284</v>
      </c>
      <c r="C117" s="5" t="s">
        <v>1231</v>
      </c>
      <c r="D117" s="5" t="s">
        <v>696</v>
      </c>
      <c r="E117" s="5" t="s">
        <v>871</v>
      </c>
      <c r="F117" s="7" t="s">
        <v>1225</v>
      </c>
      <c r="G117" t="str">
        <f t="shared" si="2"/>
        <v/>
      </c>
    </row>
    <row r="118" spans="1:7" x14ac:dyDescent="0.25">
      <c r="A118" s="17" t="s">
        <v>1223</v>
      </c>
      <c r="B118" s="17" t="s">
        <v>1286</v>
      </c>
      <c r="C118" s="17" t="s">
        <v>1114</v>
      </c>
      <c r="D118" s="5" t="s">
        <v>697</v>
      </c>
      <c r="E118" s="5" t="s">
        <v>855</v>
      </c>
      <c r="F118" s="7" t="s">
        <v>1225</v>
      </c>
      <c r="G118" t="str">
        <f t="shared" si="2"/>
        <v/>
      </c>
    </row>
    <row r="119" spans="1:7" x14ac:dyDescent="0.25">
      <c r="A119" s="17" t="s">
        <v>1223</v>
      </c>
      <c r="B119" s="17" t="s">
        <v>1290</v>
      </c>
      <c r="C119" s="17" t="s">
        <v>949</v>
      </c>
      <c r="D119" s="5" t="s">
        <v>698</v>
      </c>
      <c r="E119" s="5" t="s">
        <v>855</v>
      </c>
      <c r="F119" s="7" t="s">
        <v>1225</v>
      </c>
      <c r="G119" t="str">
        <f t="shared" si="2"/>
        <v/>
      </c>
    </row>
    <row r="120" spans="1:7" x14ac:dyDescent="0.25">
      <c r="A120" s="17" t="s">
        <v>1223</v>
      </c>
      <c r="B120" s="17" t="s">
        <v>1293</v>
      </c>
      <c r="C120" s="17" t="s">
        <v>764</v>
      </c>
      <c r="D120" s="5" t="s">
        <v>699</v>
      </c>
      <c r="E120" s="5" t="s">
        <v>855</v>
      </c>
      <c r="F120" s="7" t="s">
        <v>1225</v>
      </c>
      <c r="G120" t="str">
        <f t="shared" si="2"/>
        <v/>
      </c>
    </row>
    <row r="121" spans="1:7" x14ac:dyDescent="0.25">
      <c r="A121" s="17" t="s">
        <v>700</v>
      </c>
      <c r="B121" s="17" t="s">
        <v>701</v>
      </c>
      <c r="C121" s="17" t="s">
        <v>765</v>
      </c>
      <c r="D121" s="5" t="s">
        <v>702</v>
      </c>
      <c r="E121" s="5" t="s">
        <v>871</v>
      </c>
      <c r="F121" s="24" t="str">
        <f>LEFT(C121,25)</f>
        <v>Has the project completed</v>
      </c>
      <c r="G121" t="str">
        <f t="shared" si="2"/>
        <v/>
      </c>
    </row>
    <row r="122" spans="1:7" x14ac:dyDescent="0.25">
      <c r="A122" s="17" t="s">
        <v>700</v>
      </c>
      <c r="B122" s="17" t="s">
        <v>1022</v>
      </c>
      <c r="C122" s="17" t="s">
        <v>766</v>
      </c>
      <c r="D122" s="5" t="s">
        <v>1052</v>
      </c>
      <c r="E122" s="5" t="s">
        <v>855</v>
      </c>
      <c r="F122" s="24" t="str">
        <f>LEFT(C122,25)</f>
        <v xml:space="preserve">           If yes, please</v>
      </c>
      <c r="G122" t="str">
        <f t="shared" si="2"/>
        <v/>
      </c>
    </row>
    <row r="123" spans="1:7" x14ac:dyDescent="0.25">
      <c r="A123" s="17" t="s">
        <v>700</v>
      </c>
      <c r="B123" s="17" t="s">
        <v>681</v>
      </c>
      <c r="C123" s="17" t="s">
        <v>767</v>
      </c>
      <c r="D123" s="5" t="s">
        <v>682</v>
      </c>
      <c r="E123" s="5" t="s">
        <v>871</v>
      </c>
      <c r="F123" s="24" t="str">
        <f>LEFT(C123,25)</f>
        <v>Has the project completed</v>
      </c>
      <c r="G123" t="str">
        <f t="shared" si="2"/>
        <v/>
      </c>
    </row>
    <row r="124" spans="1:7" x14ac:dyDescent="0.25">
      <c r="A124" s="17" t="s">
        <v>700</v>
      </c>
      <c r="B124" s="5" t="s">
        <v>1053</v>
      </c>
      <c r="C124" s="17" t="s">
        <v>768</v>
      </c>
      <c r="D124" s="5" t="s">
        <v>1028</v>
      </c>
      <c r="E124" s="5" t="s">
        <v>855</v>
      </c>
      <c r="F124" s="24" t="str">
        <f>LEFT(C124,25)</f>
        <v xml:space="preserve">                    If ye</v>
      </c>
      <c r="G124" t="str">
        <f t="shared" si="2"/>
        <v/>
      </c>
    </row>
    <row r="125" spans="1:7" x14ac:dyDescent="0.25">
      <c r="A125" s="17" t="s">
        <v>700</v>
      </c>
      <c r="B125" s="17" t="s">
        <v>703</v>
      </c>
      <c r="C125" s="17" t="s">
        <v>605</v>
      </c>
      <c r="D125" s="5" t="s">
        <v>704</v>
      </c>
      <c r="E125" s="5" t="s">
        <v>871</v>
      </c>
      <c r="F125" s="24" t="str">
        <f>LEFT(C125,25)</f>
        <v>Has a completed co-financ</v>
      </c>
      <c r="G125" t="str">
        <f t="shared" si="2"/>
        <v/>
      </c>
    </row>
    <row r="126" spans="1:7" x14ac:dyDescent="0.25">
      <c r="A126" s="17" t="s">
        <v>700</v>
      </c>
      <c r="B126" s="17" t="s">
        <v>705</v>
      </c>
      <c r="C126" s="17" t="s">
        <v>941</v>
      </c>
      <c r="D126" s="17">
        <v>1</v>
      </c>
      <c r="E126" s="5"/>
      <c r="F126" s="24" t="s">
        <v>706</v>
      </c>
    </row>
    <row r="127" spans="1:7" x14ac:dyDescent="0.25">
      <c r="A127" s="17" t="s">
        <v>700</v>
      </c>
      <c r="B127" s="17" t="s">
        <v>1047</v>
      </c>
      <c r="C127" s="17" t="s">
        <v>937</v>
      </c>
      <c r="D127" s="17">
        <v>1</v>
      </c>
      <c r="F127" s="24" t="s">
        <v>706</v>
      </c>
    </row>
    <row r="128" spans="1:7" x14ac:dyDescent="0.25">
      <c r="A128" s="17" t="s">
        <v>700</v>
      </c>
      <c r="B128" s="26" t="str">
        <f>IF(OR(H127="Error",H128="Error"),"Error","OK")</f>
        <v>OK</v>
      </c>
      <c r="D128" s="17" t="s">
        <v>707</v>
      </c>
      <c r="E128" s="17" t="s">
        <v>1062</v>
      </c>
      <c r="F128" s="24" t="s">
        <v>706</v>
      </c>
    </row>
    <row r="129" spans="1:7" x14ac:dyDescent="0.25">
      <c r="A129" s="17" t="s">
        <v>708</v>
      </c>
      <c r="B129" s="17" t="s">
        <v>1050</v>
      </c>
      <c r="C129" s="17" t="s">
        <v>1220</v>
      </c>
      <c r="D129" s="17" t="s">
        <v>853</v>
      </c>
      <c r="E129" s="17" t="s">
        <v>871</v>
      </c>
      <c r="F129" s="19" t="s">
        <v>708</v>
      </c>
      <c r="G129" t="str">
        <f>IF(H129="","",H129)</f>
        <v/>
      </c>
    </row>
    <row r="130" spans="1:7" x14ac:dyDescent="0.25">
      <c r="A130" s="17" t="s">
        <v>708</v>
      </c>
      <c r="B130" s="17" t="s">
        <v>1051</v>
      </c>
      <c r="C130" s="17" t="s">
        <v>1276</v>
      </c>
      <c r="D130" s="17" t="s">
        <v>1080</v>
      </c>
      <c r="E130" s="17" t="s">
        <v>855</v>
      </c>
      <c r="F130" s="19" t="s">
        <v>708</v>
      </c>
      <c r="G130" t="str">
        <f t="shared" ref="G130:G140" si="3">IF(H130="","",H130)</f>
        <v/>
      </c>
    </row>
    <row r="131" spans="1:7" x14ac:dyDescent="0.25">
      <c r="A131" s="17" t="s">
        <v>708</v>
      </c>
      <c r="B131" s="17" t="s">
        <v>1052</v>
      </c>
      <c r="C131" s="17" t="s">
        <v>771</v>
      </c>
      <c r="D131" s="17" t="s">
        <v>709</v>
      </c>
      <c r="E131" s="17" t="s">
        <v>855</v>
      </c>
      <c r="F131" s="19" t="s">
        <v>708</v>
      </c>
      <c r="G131" t="str">
        <f t="shared" si="3"/>
        <v/>
      </c>
    </row>
    <row r="132" spans="1:7" x14ac:dyDescent="0.25">
      <c r="A132" s="17" t="s">
        <v>708</v>
      </c>
      <c r="B132" s="17" t="s">
        <v>1024</v>
      </c>
      <c r="C132" s="17" t="s">
        <v>772</v>
      </c>
      <c r="D132" s="17" t="s">
        <v>1025</v>
      </c>
      <c r="E132" s="17" t="s">
        <v>871</v>
      </c>
      <c r="F132" s="19" t="s">
        <v>708</v>
      </c>
      <c r="G132" t="str">
        <f t="shared" si="3"/>
        <v/>
      </c>
    </row>
    <row r="133" spans="1:7" x14ac:dyDescent="0.25">
      <c r="A133" s="17" t="s">
        <v>708</v>
      </c>
      <c r="B133" s="17" t="s">
        <v>1026</v>
      </c>
      <c r="C133" s="17" t="s">
        <v>773</v>
      </c>
      <c r="D133" s="17" t="s">
        <v>1087</v>
      </c>
      <c r="E133" s="17" t="s">
        <v>855</v>
      </c>
      <c r="F133" s="19" t="s">
        <v>708</v>
      </c>
      <c r="G133" t="str">
        <f t="shared" si="3"/>
        <v/>
      </c>
    </row>
    <row r="134" spans="1:7" x14ac:dyDescent="0.25">
      <c r="A134" s="17" t="s">
        <v>708</v>
      </c>
      <c r="B134" s="17" t="s">
        <v>1028</v>
      </c>
      <c r="C134" s="17" t="s">
        <v>1232</v>
      </c>
      <c r="D134" s="17" t="s">
        <v>1029</v>
      </c>
      <c r="E134" s="17" t="s">
        <v>871</v>
      </c>
      <c r="F134" s="19" t="s">
        <v>708</v>
      </c>
      <c r="G134" t="str">
        <f t="shared" si="3"/>
        <v/>
      </c>
    </row>
    <row r="135" spans="1:7" x14ac:dyDescent="0.25">
      <c r="A135" s="17" t="s">
        <v>708</v>
      </c>
      <c r="B135" s="17" t="s">
        <v>1030</v>
      </c>
      <c r="C135" s="17" t="s">
        <v>1233</v>
      </c>
      <c r="D135" s="17" t="s">
        <v>859</v>
      </c>
      <c r="E135" s="17" t="s">
        <v>871</v>
      </c>
      <c r="F135" s="19" t="s">
        <v>708</v>
      </c>
      <c r="G135" t="str">
        <f t="shared" si="3"/>
        <v/>
      </c>
    </row>
    <row r="136" spans="1:7" x14ac:dyDescent="0.25">
      <c r="A136" s="17" t="s">
        <v>708</v>
      </c>
      <c r="B136" s="17" t="s">
        <v>1031</v>
      </c>
      <c r="C136" s="17" t="s">
        <v>482</v>
      </c>
      <c r="D136" s="17" t="s">
        <v>863</v>
      </c>
      <c r="E136" s="17" t="s">
        <v>871</v>
      </c>
      <c r="F136" s="19" t="s">
        <v>708</v>
      </c>
      <c r="G136" t="str">
        <f t="shared" si="3"/>
        <v/>
      </c>
    </row>
    <row r="137" spans="1:7" x14ac:dyDescent="0.25">
      <c r="A137" s="17" t="s">
        <v>708</v>
      </c>
      <c r="B137" s="17" t="s">
        <v>1032</v>
      </c>
      <c r="C137" s="17" t="s">
        <v>483</v>
      </c>
      <c r="D137" s="17" t="s">
        <v>866</v>
      </c>
      <c r="E137" s="17" t="s">
        <v>871</v>
      </c>
      <c r="F137" s="19" t="s">
        <v>708</v>
      </c>
      <c r="G137" t="str">
        <f t="shared" si="3"/>
        <v/>
      </c>
    </row>
    <row r="138" spans="1:7" x14ac:dyDescent="0.25">
      <c r="A138" s="17" t="s">
        <v>708</v>
      </c>
      <c r="B138" s="17" t="s">
        <v>1057</v>
      </c>
      <c r="C138" s="17" t="s">
        <v>844</v>
      </c>
      <c r="D138" s="17" t="s">
        <v>869</v>
      </c>
      <c r="E138" s="17" t="s">
        <v>871</v>
      </c>
      <c r="F138" s="19" t="s">
        <v>708</v>
      </c>
      <c r="G138" t="str">
        <f t="shared" si="3"/>
        <v/>
      </c>
    </row>
    <row r="139" spans="1:7" x14ac:dyDescent="0.25">
      <c r="A139" s="17" t="s">
        <v>708</v>
      </c>
      <c r="B139" s="17" t="s">
        <v>705</v>
      </c>
      <c r="C139" s="17" t="s">
        <v>845</v>
      </c>
      <c r="D139" s="17" t="s">
        <v>873</v>
      </c>
      <c r="E139" s="17" t="s">
        <v>871</v>
      </c>
      <c r="F139" s="19" t="s">
        <v>708</v>
      </c>
      <c r="G139" t="str">
        <f t="shared" si="3"/>
        <v/>
      </c>
    </row>
    <row r="140" spans="1:7" x14ac:dyDescent="0.25">
      <c r="A140" s="17" t="s">
        <v>708</v>
      </c>
      <c r="B140" s="17" t="s">
        <v>1035</v>
      </c>
      <c r="C140" s="17" t="s">
        <v>774</v>
      </c>
      <c r="D140" s="17" t="s">
        <v>877</v>
      </c>
      <c r="E140" s="17" t="s">
        <v>855</v>
      </c>
      <c r="F140" s="19" t="s">
        <v>708</v>
      </c>
      <c r="G140" t="str">
        <f t="shared" si="3"/>
        <v/>
      </c>
    </row>
  </sheetData>
  <phoneticPr fontId="3" type="noConversion"/>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5"/>
  <dimension ref="A1:N29"/>
  <sheetViews>
    <sheetView topLeftCell="A16" workbookViewId="0">
      <selection activeCell="A23" sqref="A23:E23"/>
    </sheetView>
  </sheetViews>
  <sheetFormatPr defaultColWidth="9.140625" defaultRowHeight="15" x14ac:dyDescent="0.25"/>
  <cols>
    <col min="1" max="1" width="12.7109375" bestFit="1" customWidth="1"/>
    <col min="2" max="2" width="7.85546875" customWidth="1"/>
    <col min="3" max="3" width="15.5703125" customWidth="1"/>
    <col min="4" max="4" width="6.42578125" customWidth="1"/>
    <col min="5" max="5" width="9.7109375" customWidth="1"/>
    <col min="6" max="6" width="32.28515625" style="5" customWidth="1"/>
    <col min="7" max="7" width="78" style="11" customWidth="1"/>
  </cols>
  <sheetData>
    <row r="1" spans="1:14" ht="14.45" x14ac:dyDescent="0.3">
      <c r="A1" s="2" t="s">
        <v>846</v>
      </c>
      <c r="B1" s="2" t="s">
        <v>847</v>
      </c>
      <c r="C1" s="2" t="s">
        <v>848</v>
      </c>
      <c r="D1" s="2"/>
      <c r="E1" s="2" t="s">
        <v>849</v>
      </c>
      <c r="F1" s="3" t="s">
        <v>850</v>
      </c>
      <c r="G1" s="10" t="s">
        <v>851</v>
      </c>
      <c r="M1">
        <v>1</v>
      </c>
      <c r="N1" t="s">
        <v>608</v>
      </c>
    </row>
    <row r="2" spans="1:14" ht="18" x14ac:dyDescent="0.35">
      <c r="A2" s="2"/>
      <c r="B2" s="2"/>
      <c r="C2" s="2"/>
      <c r="D2" s="2"/>
      <c r="E2" s="2"/>
      <c r="F2" s="3"/>
      <c r="G2" s="12" t="s">
        <v>607</v>
      </c>
      <c r="M2">
        <f>M1+1</f>
        <v>2</v>
      </c>
      <c r="N2" t="s">
        <v>609</v>
      </c>
    </row>
    <row r="3" spans="1:14" ht="14.45" x14ac:dyDescent="0.3">
      <c r="A3" s="2"/>
      <c r="B3" s="2"/>
      <c r="C3" s="2"/>
      <c r="D3" s="2"/>
      <c r="E3" s="2"/>
      <c r="F3" s="3"/>
      <c r="G3" s="10"/>
      <c r="M3">
        <f t="shared" ref="M3:M12" si="0">M2+1</f>
        <v>3</v>
      </c>
      <c r="N3" t="s">
        <v>610</v>
      </c>
    </row>
    <row r="4" spans="1:14" ht="18" x14ac:dyDescent="0.35">
      <c r="A4" t="s">
        <v>852</v>
      </c>
      <c r="D4" t="s">
        <v>860</v>
      </c>
      <c r="E4" t="s">
        <v>871</v>
      </c>
      <c r="F4" s="119" t="s">
        <v>47</v>
      </c>
      <c r="G4" s="14" t="str">
        <f>IF(H4="","",H4)</f>
        <v/>
      </c>
      <c r="M4">
        <f t="shared" si="0"/>
        <v>4</v>
      </c>
      <c r="N4" t="s">
        <v>611</v>
      </c>
    </row>
    <row r="5" spans="1:14" ht="14.45" x14ac:dyDescent="0.3">
      <c r="A5" s="2"/>
      <c r="B5" s="2"/>
      <c r="C5" s="2"/>
      <c r="D5" s="2"/>
      <c r="E5" s="2"/>
      <c r="F5" s="3"/>
      <c r="G5" s="10"/>
      <c r="M5">
        <f t="shared" si="0"/>
        <v>5</v>
      </c>
      <c r="N5" t="s">
        <v>1151</v>
      </c>
    </row>
    <row r="6" spans="1:14" ht="15.6" x14ac:dyDescent="0.3">
      <c r="A6" t="s">
        <v>852</v>
      </c>
      <c r="D6" t="s">
        <v>1080</v>
      </c>
      <c r="E6" t="s">
        <v>855</v>
      </c>
      <c r="F6" s="18" t="s">
        <v>856</v>
      </c>
      <c r="G6" s="13" t="str">
        <f>IF(H6="","",H6)</f>
        <v/>
      </c>
      <c r="M6">
        <f t="shared" si="0"/>
        <v>6</v>
      </c>
      <c r="N6" t="s">
        <v>612</v>
      </c>
    </row>
    <row r="7" spans="1:14" ht="14.45" x14ac:dyDescent="0.3">
      <c r="A7" t="s">
        <v>852</v>
      </c>
      <c r="B7" t="s">
        <v>895</v>
      </c>
      <c r="C7" t="s">
        <v>486</v>
      </c>
      <c r="E7" t="s">
        <v>891</v>
      </c>
      <c r="F7" s="203" t="s">
        <v>486</v>
      </c>
      <c r="G7" s="11" t="str">
        <f>IF(H7="","",I7&amp;"-"&amp;J7&amp;"-"&amp;K7&amp;" -ongoing")</f>
        <v/>
      </c>
      <c r="I7">
        <f>DAY(H7)</f>
        <v>0</v>
      </c>
      <c r="J7" t="str">
        <f>VLOOKUP(MONTH(H7),M:N,2,FALSE)</f>
        <v>Jan</v>
      </c>
      <c r="K7">
        <f>YEAR(H7)</f>
        <v>1900</v>
      </c>
      <c r="M7">
        <f t="shared" si="0"/>
        <v>7</v>
      </c>
      <c r="N7" t="s">
        <v>613</v>
      </c>
    </row>
    <row r="8" spans="1:14" ht="14.45" x14ac:dyDescent="0.3">
      <c r="F8" s="3"/>
      <c r="M8">
        <f t="shared" si="0"/>
        <v>8</v>
      </c>
      <c r="N8" t="s">
        <v>614</v>
      </c>
    </row>
    <row r="9" spans="1:14" ht="14.45" x14ac:dyDescent="0.3">
      <c r="A9" s="2"/>
      <c r="B9" s="2"/>
      <c r="C9" s="2"/>
      <c r="D9" s="2"/>
      <c r="E9" s="2"/>
      <c r="F9" s="3"/>
      <c r="G9" s="9" t="s">
        <v>1268</v>
      </c>
      <c r="M9">
        <f t="shared" si="0"/>
        <v>9</v>
      </c>
      <c r="N9" t="s">
        <v>615</v>
      </c>
    </row>
    <row r="10" spans="1:14" ht="14.45" x14ac:dyDescent="0.3">
      <c r="A10" t="s">
        <v>852</v>
      </c>
      <c r="D10" t="s">
        <v>709</v>
      </c>
      <c r="E10" t="s">
        <v>855</v>
      </c>
      <c r="F10" s="18" t="s">
        <v>1234</v>
      </c>
      <c r="G10" s="11" t="str">
        <f>IF(H10="","",H10)</f>
        <v/>
      </c>
      <c r="M10">
        <f t="shared" si="0"/>
        <v>10</v>
      </c>
      <c r="N10" t="s">
        <v>616</v>
      </c>
    </row>
    <row r="11" spans="1:14" ht="14.45" x14ac:dyDescent="0.3">
      <c r="F11" s="3"/>
      <c r="M11">
        <f t="shared" si="0"/>
        <v>11</v>
      </c>
      <c r="N11" t="s">
        <v>617</v>
      </c>
    </row>
    <row r="12" spans="1:14" ht="14.45" x14ac:dyDescent="0.3">
      <c r="A12" s="2"/>
      <c r="B12" s="2"/>
      <c r="C12" s="2"/>
      <c r="D12" s="2"/>
      <c r="E12" s="2"/>
      <c r="F12" s="3"/>
      <c r="G12" s="9" t="s">
        <v>1269</v>
      </c>
      <c r="M12">
        <f t="shared" si="0"/>
        <v>12</v>
      </c>
      <c r="N12" t="s">
        <v>618</v>
      </c>
    </row>
    <row r="13" spans="1:14" ht="14.45" x14ac:dyDescent="0.3">
      <c r="A13" t="s">
        <v>1102</v>
      </c>
      <c r="D13" t="s">
        <v>1025</v>
      </c>
      <c r="E13" t="s">
        <v>855</v>
      </c>
      <c r="F13" s="71" t="s">
        <v>1104</v>
      </c>
      <c r="G13" s="11" t="str">
        <f>IF(H13="","",H13)</f>
        <v/>
      </c>
    </row>
    <row r="14" spans="1:14" ht="14.45" x14ac:dyDescent="0.3">
      <c r="F14" s="3"/>
    </row>
    <row r="15" spans="1:14" ht="14.45" x14ac:dyDescent="0.3">
      <c r="F15" s="3"/>
      <c r="G15" s="9" t="s">
        <v>1270</v>
      </c>
    </row>
    <row r="16" spans="1:14" ht="14.45" x14ac:dyDescent="0.3">
      <c r="A16" t="s">
        <v>1223</v>
      </c>
      <c r="D16" t="s">
        <v>404</v>
      </c>
      <c r="E16" t="s">
        <v>855</v>
      </c>
      <c r="F16" s="67" t="s">
        <v>759</v>
      </c>
      <c r="G16" s="11" t="str">
        <f>IF(H16="","",H16)</f>
        <v/>
      </c>
    </row>
    <row r="17" spans="1:7" ht="14.45" x14ac:dyDescent="0.3">
      <c r="A17" t="s">
        <v>1223</v>
      </c>
      <c r="D17" t="s">
        <v>1025</v>
      </c>
      <c r="E17" t="s">
        <v>855</v>
      </c>
      <c r="F17" s="67" t="s">
        <v>760</v>
      </c>
      <c r="G17" s="11" t="str">
        <f>IF(H17="","",H17)</f>
        <v/>
      </c>
    </row>
    <row r="18" spans="1:7" ht="14.45" x14ac:dyDescent="0.3">
      <c r="A18" t="s">
        <v>1223</v>
      </c>
      <c r="C18" s="5"/>
      <c r="D18" t="s">
        <v>1027</v>
      </c>
      <c r="E18" s="5" t="s">
        <v>855</v>
      </c>
      <c r="F18" s="67" t="s">
        <v>928</v>
      </c>
      <c r="G18" s="11" t="str">
        <f>IF(H18="","",H18)</f>
        <v/>
      </c>
    </row>
    <row r="19" spans="1:7" ht="14.45" x14ac:dyDescent="0.3">
      <c r="A19" t="s">
        <v>1223</v>
      </c>
      <c r="C19" s="5"/>
      <c r="D19" t="s">
        <v>857</v>
      </c>
      <c r="E19" s="5" t="s">
        <v>855</v>
      </c>
      <c r="F19" s="67" t="s">
        <v>761</v>
      </c>
      <c r="G19" s="11" t="str">
        <f>IF(H19="","",H19)</f>
        <v/>
      </c>
    </row>
    <row r="20" spans="1:7" ht="14.45" x14ac:dyDescent="0.3">
      <c r="A20" t="s">
        <v>1223</v>
      </c>
      <c r="C20" s="5"/>
      <c r="D20" t="s">
        <v>1029</v>
      </c>
      <c r="E20" s="5" t="s">
        <v>855</v>
      </c>
      <c r="F20" s="204" t="s">
        <v>501</v>
      </c>
      <c r="G20" s="11" t="str">
        <f>IF(H20="","",H20)</f>
        <v/>
      </c>
    </row>
    <row r="21" spans="1:7" ht="14.45" x14ac:dyDescent="0.3">
      <c r="A21" s="2"/>
      <c r="B21" s="2"/>
      <c r="C21" s="2"/>
      <c r="D21" s="2"/>
      <c r="E21" s="2"/>
      <c r="F21" s="3"/>
      <c r="G21" s="10"/>
    </row>
    <row r="22" spans="1:7" ht="14.45" x14ac:dyDescent="0.3">
      <c r="A22" s="2"/>
      <c r="B22" s="2"/>
      <c r="C22" s="2"/>
      <c r="D22" s="2"/>
      <c r="E22" s="2"/>
      <c r="F22" s="3"/>
      <c r="G22" s="9" t="s">
        <v>1272</v>
      </c>
    </row>
    <row r="23" spans="1:7" ht="14.45" x14ac:dyDescent="0.3">
      <c r="A23" t="s">
        <v>852</v>
      </c>
      <c r="D23" t="s">
        <v>736</v>
      </c>
      <c r="E23" t="s">
        <v>855</v>
      </c>
      <c r="F23" s="146" t="s">
        <v>410</v>
      </c>
      <c r="G23" s="11" t="str">
        <f>IF(H23="","",H23)</f>
        <v/>
      </c>
    </row>
    <row r="24" spans="1:7" ht="14.45" x14ac:dyDescent="0.3">
      <c r="A24" s="2"/>
      <c r="B24" s="2"/>
      <c r="C24" s="2"/>
      <c r="D24" s="2"/>
      <c r="E24" s="2"/>
      <c r="F24" s="3"/>
      <c r="G24" s="10"/>
    </row>
    <row r="25" spans="1:7" ht="14.45" x14ac:dyDescent="0.3">
      <c r="A25" s="2"/>
      <c r="B25" s="2"/>
      <c r="C25" s="2"/>
      <c r="D25" s="2"/>
      <c r="E25" s="2"/>
      <c r="F25" s="3"/>
      <c r="G25" s="9" t="s">
        <v>1271</v>
      </c>
    </row>
    <row r="26" spans="1:7" ht="14.45" x14ac:dyDescent="0.3">
      <c r="A26" t="s">
        <v>923</v>
      </c>
      <c r="D26" t="s">
        <v>1035</v>
      </c>
      <c r="E26" t="s">
        <v>855</v>
      </c>
      <c r="F26" s="24" t="s">
        <v>414</v>
      </c>
      <c r="G26" s="15" t="str">
        <f>IF(H26="","",H26)</f>
        <v/>
      </c>
    </row>
    <row r="27" spans="1:7" ht="14.45" x14ac:dyDescent="0.3">
      <c r="A27" t="s">
        <v>923</v>
      </c>
      <c r="D27" t="s">
        <v>1037</v>
      </c>
      <c r="E27" t="s">
        <v>855</v>
      </c>
      <c r="F27" s="24" t="s">
        <v>415</v>
      </c>
      <c r="G27" s="16" t="str">
        <f>IF(H27="","",H27)</f>
        <v/>
      </c>
    </row>
    <row r="28" spans="1:7" ht="14.45" x14ac:dyDescent="0.3">
      <c r="A28" t="s">
        <v>1049</v>
      </c>
      <c r="D28" t="s">
        <v>1030</v>
      </c>
      <c r="E28" t="s">
        <v>855</v>
      </c>
      <c r="F28" s="7" t="s">
        <v>414</v>
      </c>
      <c r="G28" s="15" t="str">
        <f>IF(H28="","",H28)</f>
        <v/>
      </c>
    </row>
    <row r="29" spans="1:7" ht="14.45" x14ac:dyDescent="0.3">
      <c r="A29" t="s">
        <v>1049</v>
      </c>
      <c r="D29" t="s">
        <v>1031</v>
      </c>
      <c r="E29" t="s">
        <v>855</v>
      </c>
      <c r="F29" s="7" t="s">
        <v>415</v>
      </c>
      <c r="G29" s="16" t="str">
        <f>IF(H29="","",H29)</f>
        <v/>
      </c>
    </row>
  </sheetData>
  <phoneticPr fontId="3" type="noConversion"/>
  <pageMargins left="0.75" right="0.75" top="1" bottom="1" header="0.5" footer="0.5"/>
  <headerFooter alignWithMargins="0"/>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6"/>
  <dimension ref="A1:N14"/>
  <sheetViews>
    <sheetView workbookViewId="0">
      <selection activeCell="A14" sqref="A14:F14"/>
    </sheetView>
  </sheetViews>
  <sheetFormatPr defaultColWidth="9.140625" defaultRowHeight="15" x14ac:dyDescent="0.25"/>
  <cols>
    <col min="1" max="1" width="12.7109375" bestFit="1" customWidth="1"/>
    <col min="2" max="2" width="7.28515625" customWidth="1"/>
    <col min="3" max="3" width="29.42578125" customWidth="1"/>
    <col min="4" max="4" width="4.28515625" bestFit="1" customWidth="1"/>
    <col min="5" max="5" width="6.85546875" customWidth="1"/>
    <col min="6" max="6" width="32.28515625" style="5" customWidth="1"/>
    <col min="7" max="7" width="78" style="11" customWidth="1"/>
  </cols>
  <sheetData>
    <row r="1" spans="1:14" ht="14.45" x14ac:dyDescent="0.3">
      <c r="A1" s="2" t="s">
        <v>846</v>
      </c>
      <c r="B1" s="2" t="s">
        <v>847</v>
      </c>
      <c r="C1" s="2" t="s">
        <v>848</v>
      </c>
      <c r="D1" s="2"/>
      <c r="E1" s="2" t="s">
        <v>849</v>
      </c>
      <c r="F1" s="3" t="s">
        <v>850</v>
      </c>
      <c r="G1" s="10" t="s">
        <v>851</v>
      </c>
      <c r="M1">
        <v>1</v>
      </c>
      <c r="N1" t="s">
        <v>608</v>
      </c>
    </row>
    <row r="2" spans="1:14" ht="18" x14ac:dyDescent="0.35">
      <c r="A2" s="2"/>
      <c r="B2" s="2"/>
      <c r="C2" s="2"/>
      <c r="D2" s="2"/>
      <c r="E2" s="2"/>
      <c r="F2" s="3"/>
      <c r="G2" s="12" t="s">
        <v>712</v>
      </c>
      <c r="M2">
        <f>M1+1</f>
        <v>2</v>
      </c>
      <c r="N2" t="s">
        <v>609</v>
      </c>
    </row>
    <row r="3" spans="1:14" ht="14.45" x14ac:dyDescent="0.3">
      <c r="A3" s="2"/>
      <c r="B3" s="2"/>
      <c r="C3" s="2"/>
      <c r="D3" s="2"/>
      <c r="E3" s="2"/>
      <c r="F3" s="3"/>
      <c r="G3" s="10"/>
      <c r="M3">
        <f>M2+1</f>
        <v>3</v>
      </c>
      <c r="N3" t="s">
        <v>610</v>
      </c>
    </row>
    <row r="4" spans="1:14" ht="14.45" x14ac:dyDescent="0.3">
      <c r="A4" s="2"/>
      <c r="B4" s="2"/>
      <c r="C4" s="2"/>
      <c r="D4" s="2"/>
      <c r="E4" s="2"/>
      <c r="F4" s="3"/>
      <c r="G4" s="9" t="s">
        <v>713</v>
      </c>
      <c r="M4" t="e">
        <f>#REF!+1</f>
        <v>#REF!</v>
      </c>
      <c r="N4" t="s">
        <v>615</v>
      </c>
    </row>
    <row r="5" spans="1:14" ht="14.45" x14ac:dyDescent="0.3">
      <c r="A5" t="s">
        <v>852</v>
      </c>
      <c r="C5" t="s">
        <v>1234</v>
      </c>
      <c r="D5" t="s">
        <v>709</v>
      </c>
      <c r="E5" t="s">
        <v>855</v>
      </c>
      <c r="F5" s="4" t="s">
        <v>1234</v>
      </c>
      <c r="G5" s="11" t="str">
        <f>IF(H5="","",H5)</f>
        <v/>
      </c>
      <c r="M5" t="e">
        <f>M4+1</f>
        <v>#REF!</v>
      </c>
      <c r="N5" t="s">
        <v>616</v>
      </c>
    </row>
    <row r="6" spans="1:14" ht="14.45" x14ac:dyDescent="0.3">
      <c r="F6" s="3"/>
      <c r="M6" t="e">
        <f>M5+1</f>
        <v>#REF!</v>
      </c>
      <c r="N6" t="s">
        <v>617</v>
      </c>
    </row>
    <row r="7" spans="1:14" ht="14.45" x14ac:dyDescent="0.3">
      <c r="A7" s="2"/>
      <c r="B7" s="2"/>
      <c r="C7" s="2"/>
      <c r="D7" s="2"/>
      <c r="E7" s="2"/>
      <c r="F7" s="3"/>
      <c r="G7" s="9" t="s">
        <v>447</v>
      </c>
      <c r="M7" t="e">
        <f>M6+1</f>
        <v>#REF!</v>
      </c>
      <c r="N7" t="s">
        <v>618</v>
      </c>
    </row>
    <row r="8" spans="1:14" ht="14.45" x14ac:dyDescent="0.3">
      <c r="A8" t="s">
        <v>1102</v>
      </c>
      <c r="D8" t="s">
        <v>1025</v>
      </c>
      <c r="E8" t="s">
        <v>855</v>
      </c>
      <c r="F8" s="71" t="s">
        <v>1104</v>
      </c>
      <c r="G8" s="11" t="str">
        <f>IF(H8="","",H8)</f>
        <v/>
      </c>
    </row>
    <row r="9" spans="1:14" ht="14.45" x14ac:dyDescent="0.3">
      <c r="F9" s="3"/>
    </row>
    <row r="10" spans="1:14" ht="14.45" x14ac:dyDescent="0.3">
      <c r="F10" s="3"/>
      <c r="G10" s="9" t="s">
        <v>824</v>
      </c>
    </row>
    <row r="11" spans="1:14" ht="14.45" x14ac:dyDescent="0.3">
      <c r="A11" t="s">
        <v>1102</v>
      </c>
      <c r="D11" t="s">
        <v>873</v>
      </c>
      <c r="E11" t="s">
        <v>855</v>
      </c>
      <c r="F11" s="71" t="s">
        <v>640</v>
      </c>
      <c r="G11" s="11" t="str">
        <f>IF(H11="","",H11)</f>
        <v/>
      </c>
    </row>
    <row r="12" spans="1:14" ht="14.45" x14ac:dyDescent="0.3">
      <c r="F12" s="3"/>
      <c r="G12" s="9"/>
    </row>
    <row r="13" spans="1:14" ht="14.45" x14ac:dyDescent="0.3">
      <c r="F13" s="3"/>
      <c r="G13" s="9" t="s">
        <v>825</v>
      </c>
    </row>
    <row r="14" spans="1:14" x14ac:dyDescent="0.25">
      <c r="A14" t="s">
        <v>708</v>
      </c>
      <c r="D14" t="s">
        <v>1087</v>
      </c>
      <c r="E14" t="s">
        <v>855</v>
      </c>
      <c r="F14" s="8" t="s">
        <v>448</v>
      </c>
      <c r="G14" s="11" t="s">
        <v>936</v>
      </c>
    </row>
  </sheetData>
  <phoneticPr fontId="3" type="noConversion"/>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7"/>
  <dimension ref="A1:P207"/>
  <sheetViews>
    <sheetView workbookViewId="0"/>
  </sheetViews>
  <sheetFormatPr defaultColWidth="9.140625" defaultRowHeight="15" x14ac:dyDescent="0.25"/>
  <cols>
    <col min="1" max="1" width="12.7109375" style="17" bestFit="1" customWidth="1"/>
    <col min="2" max="2" width="6" style="17" customWidth="1"/>
    <col min="3" max="3" width="21.42578125" style="17" customWidth="1"/>
    <col min="4" max="4" width="8.5703125" style="17" customWidth="1"/>
    <col min="5" max="5" width="6" style="17" customWidth="1"/>
    <col min="6" max="6" width="6" style="36" customWidth="1"/>
    <col min="7" max="8" width="40.85546875" style="31" customWidth="1"/>
    <col min="11" max="16" width="4.7109375" customWidth="1"/>
  </cols>
  <sheetData>
    <row r="1" spans="1:16" ht="14.45" x14ac:dyDescent="0.3">
      <c r="A1" s="3" t="s">
        <v>846</v>
      </c>
      <c r="B1" s="3" t="s">
        <v>847</v>
      </c>
      <c r="C1" s="3" t="s">
        <v>848</v>
      </c>
      <c r="D1" s="3"/>
      <c r="E1" s="3" t="s">
        <v>849</v>
      </c>
      <c r="F1" s="30" t="s">
        <v>850</v>
      </c>
      <c r="G1" s="224"/>
      <c r="H1" s="224"/>
      <c r="O1">
        <v>1</v>
      </c>
      <c r="P1" t="s">
        <v>608</v>
      </c>
    </row>
    <row r="2" spans="1:16" ht="14.45" x14ac:dyDescent="0.3">
      <c r="A2" s="3"/>
      <c r="B2" s="3"/>
      <c r="C2" s="3"/>
      <c r="D2" s="3"/>
      <c r="E2" s="3"/>
      <c r="F2" s="30"/>
      <c r="G2" s="224"/>
      <c r="H2" s="224"/>
      <c r="O2">
        <f>O1+1</f>
        <v>2</v>
      </c>
      <c r="P2" t="s">
        <v>609</v>
      </c>
    </row>
    <row r="3" spans="1:16" ht="14.45" x14ac:dyDescent="0.3">
      <c r="A3" s="3"/>
      <c r="B3" s="3"/>
      <c r="C3" s="3"/>
      <c r="D3" s="3"/>
      <c r="E3" s="3"/>
      <c r="F3" s="30"/>
      <c r="G3" s="224"/>
      <c r="H3" s="224"/>
      <c r="O3">
        <f t="shared" ref="O3:O12" si="0">O2+1</f>
        <v>3</v>
      </c>
      <c r="P3" t="s">
        <v>610</v>
      </c>
    </row>
    <row r="4" spans="1:16" ht="14.45" x14ac:dyDescent="0.3">
      <c r="A4" s="3"/>
      <c r="B4" s="3"/>
      <c r="C4" s="3"/>
      <c r="D4" s="3"/>
      <c r="E4" s="3"/>
      <c r="F4" s="30"/>
      <c r="G4" s="224"/>
      <c r="H4" s="224"/>
      <c r="O4">
        <f t="shared" si="0"/>
        <v>4</v>
      </c>
      <c r="P4" t="s">
        <v>611</v>
      </c>
    </row>
    <row r="5" spans="1:16" ht="14.45" x14ac:dyDescent="0.3">
      <c r="A5" s="3"/>
      <c r="B5" s="3"/>
      <c r="C5" s="3"/>
      <c r="D5" s="3"/>
      <c r="E5" s="3"/>
      <c r="F5" s="30"/>
      <c r="G5" s="224"/>
      <c r="H5" s="224"/>
      <c r="O5">
        <f t="shared" si="0"/>
        <v>5</v>
      </c>
      <c r="P5" t="s">
        <v>1151</v>
      </c>
    </row>
    <row r="6" spans="1:16" ht="14.45" x14ac:dyDescent="0.3">
      <c r="A6" s="3"/>
      <c r="B6" s="3"/>
      <c r="C6" s="3"/>
      <c r="D6" s="3"/>
      <c r="E6" s="3"/>
      <c r="F6" s="30"/>
      <c r="G6" s="224"/>
      <c r="H6" s="224"/>
      <c r="O6">
        <f t="shared" si="0"/>
        <v>6</v>
      </c>
      <c r="P6" t="s">
        <v>612</v>
      </c>
    </row>
    <row r="7" spans="1:16" ht="14.45" x14ac:dyDescent="0.3">
      <c r="A7" s="3"/>
      <c r="B7" s="3"/>
      <c r="C7" s="3"/>
      <c r="D7" s="3"/>
      <c r="E7" s="3"/>
      <c r="F7" s="30"/>
      <c r="G7" s="224"/>
      <c r="H7" s="224"/>
      <c r="O7">
        <f t="shared" si="0"/>
        <v>7</v>
      </c>
      <c r="P7" t="s">
        <v>613</v>
      </c>
    </row>
    <row r="8" spans="1:16" ht="14.45" x14ac:dyDescent="0.3">
      <c r="A8" s="3"/>
      <c r="B8" s="3"/>
      <c r="C8" s="3"/>
      <c r="D8" s="3"/>
      <c r="E8" s="3"/>
      <c r="F8" s="30"/>
      <c r="G8" s="224"/>
      <c r="H8" s="224"/>
      <c r="O8">
        <f t="shared" si="0"/>
        <v>8</v>
      </c>
      <c r="P8" t="s">
        <v>614</v>
      </c>
    </row>
    <row r="9" spans="1:16" ht="14.45" x14ac:dyDescent="0.3">
      <c r="A9" s="3"/>
      <c r="B9" s="3"/>
      <c r="C9" s="3"/>
      <c r="D9" s="3"/>
      <c r="E9" s="3"/>
      <c r="F9" s="30"/>
      <c r="G9" s="224"/>
      <c r="H9" s="224"/>
      <c r="O9">
        <f t="shared" si="0"/>
        <v>9</v>
      </c>
      <c r="P9" t="s">
        <v>615</v>
      </c>
    </row>
    <row r="10" spans="1:16" ht="14.45" x14ac:dyDescent="0.3">
      <c r="A10" s="3"/>
      <c r="B10" s="3"/>
      <c r="C10" s="3"/>
      <c r="D10" s="3"/>
      <c r="E10" s="3"/>
      <c r="F10" s="30"/>
      <c r="G10" s="228" t="s">
        <v>391</v>
      </c>
      <c r="H10" s="228"/>
      <c r="O10">
        <f t="shared" si="0"/>
        <v>10</v>
      </c>
      <c r="P10" t="s">
        <v>616</v>
      </c>
    </row>
    <row r="11" spans="1:16" ht="36" customHeight="1" x14ac:dyDescent="0.3">
      <c r="A11" s="3"/>
      <c r="B11" s="3"/>
      <c r="C11" s="3"/>
      <c r="D11" s="3"/>
      <c r="E11" s="3"/>
      <c r="F11" s="30"/>
      <c r="G11" s="229" t="s">
        <v>390</v>
      </c>
      <c r="H11" s="229"/>
      <c r="O11">
        <f t="shared" si="0"/>
        <v>11</v>
      </c>
      <c r="P11" t="s">
        <v>617</v>
      </c>
    </row>
    <row r="12" spans="1:16" ht="14.45" x14ac:dyDescent="0.3">
      <c r="A12" s="3"/>
      <c r="B12" s="3"/>
      <c r="C12" s="3"/>
      <c r="D12" s="3"/>
      <c r="E12" s="3"/>
      <c r="F12" s="30"/>
      <c r="G12" s="224"/>
      <c r="H12" s="224"/>
      <c r="O12">
        <f t="shared" si="0"/>
        <v>12</v>
      </c>
      <c r="P12" t="s">
        <v>618</v>
      </c>
    </row>
    <row r="13" spans="1:16" ht="14.45" x14ac:dyDescent="0.3">
      <c r="A13" t="s">
        <v>852</v>
      </c>
      <c r="B13"/>
      <c r="C13"/>
      <c r="D13" t="s">
        <v>1080</v>
      </c>
      <c r="E13" t="s">
        <v>855</v>
      </c>
      <c r="F13" s="18" t="s">
        <v>856</v>
      </c>
      <c r="G13" s="230" t="str">
        <f>IF(I13="","",I13)</f>
        <v>227 - Biodiversity Conservation and Protected Area Management</v>
      </c>
      <c r="H13" s="230"/>
      <c r="I13" t="s">
        <v>604</v>
      </c>
    </row>
    <row r="14" spans="1:16" ht="14.45" x14ac:dyDescent="0.3">
      <c r="A14" s="3"/>
      <c r="B14" s="3"/>
      <c r="C14" s="3"/>
      <c r="D14" s="3"/>
      <c r="E14" s="3"/>
      <c r="F14" s="30"/>
      <c r="G14" s="224"/>
      <c r="H14" s="224"/>
    </row>
    <row r="15" spans="1:16" s="17" customFormat="1" ht="14.45" x14ac:dyDescent="0.3">
      <c r="F15" s="32" t="s">
        <v>882</v>
      </c>
      <c r="G15" s="40" t="s">
        <v>882</v>
      </c>
      <c r="H15" s="31" t="str">
        <f>IF(I15="","",I15)</f>
        <v>Climate Change Adaptation</v>
      </c>
      <c r="I15" s="66" t="s">
        <v>625</v>
      </c>
      <c r="J15"/>
    </row>
    <row r="16" spans="1:16" s="17" customFormat="1" ht="14.45" x14ac:dyDescent="0.3">
      <c r="A16" t="s">
        <v>923</v>
      </c>
      <c r="B16"/>
      <c r="C16"/>
      <c r="D16" t="s">
        <v>1035</v>
      </c>
      <c r="E16" t="s">
        <v>855</v>
      </c>
      <c r="F16" s="24" t="s">
        <v>414</v>
      </c>
      <c r="G16" s="40" t="s">
        <v>392</v>
      </c>
      <c r="H16" s="31" t="str">
        <f>IF(I16="","",I16)</f>
        <v>Mirey Atallah-Auge</v>
      </c>
      <c r="I16" t="s">
        <v>383</v>
      </c>
      <c r="J16"/>
    </row>
    <row r="17" spans="1:13" ht="14.45" x14ac:dyDescent="0.3">
      <c r="A17" s="3"/>
      <c r="B17" s="3"/>
      <c r="C17" s="3"/>
      <c r="D17" s="3"/>
      <c r="E17" s="3"/>
      <c r="F17" s="30"/>
      <c r="G17" s="40" t="s">
        <v>393</v>
      </c>
      <c r="H17" s="31" t="str">
        <f>IF(I17="","",I17)</f>
        <v/>
      </c>
    </row>
    <row r="18" spans="1:13" s="17" customFormat="1" ht="14.45" x14ac:dyDescent="0.3">
      <c r="A18" s="17" t="s">
        <v>852</v>
      </c>
      <c r="D18" s="17" t="s">
        <v>724</v>
      </c>
      <c r="E18" s="17" t="s">
        <v>891</v>
      </c>
      <c r="F18" s="34" t="s">
        <v>1211</v>
      </c>
      <c r="G18" s="40" t="s">
        <v>394</v>
      </c>
      <c r="H18" s="31" t="str">
        <f>IF(I18="","",K18&amp;"-"&amp;L18&amp;"-"&amp;M18)</f>
        <v>15-Aug-2012</v>
      </c>
      <c r="I18">
        <v>41136</v>
      </c>
      <c r="J18"/>
      <c r="K18">
        <f>DAY(I18)</f>
        <v>15</v>
      </c>
      <c r="L18" t="str">
        <f>VLOOKUP(MONTH(I18),O:P,2,FALSE)</f>
        <v>Aug</v>
      </c>
      <c r="M18">
        <f>YEAR(I18)</f>
        <v>2012</v>
      </c>
    </row>
    <row r="19" spans="1:13" ht="14.45" x14ac:dyDescent="0.3">
      <c r="A19" s="3"/>
      <c r="B19" s="3"/>
      <c r="C19" s="3"/>
      <c r="D19" s="3"/>
      <c r="E19" s="3"/>
      <c r="F19" s="30"/>
      <c r="G19" s="224"/>
      <c r="H19" s="224"/>
    </row>
    <row r="20" spans="1:13" ht="14.45" x14ac:dyDescent="0.3">
      <c r="A20" s="3"/>
      <c r="B20" s="3"/>
      <c r="C20" s="3"/>
      <c r="D20" s="3"/>
      <c r="E20" s="3"/>
      <c r="F20" s="30"/>
      <c r="G20" s="225" t="s">
        <v>395</v>
      </c>
      <c r="H20" s="225"/>
    </row>
    <row r="21" spans="1:13" ht="14.45" x14ac:dyDescent="0.3">
      <c r="A21" t="s">
        <v>852</v>
      </c>
      <c r="B21"/>
      <c r="C21"/>
      <c r="D21" t="s">
        <v>709</v>
      </c>
      <c r="E21" t="s">
        <v>855</v>
      </c>
      <c r="F21" s="18" t="s">
        <v>1234</v>
      </c>
      <c r="G21" s="231" t="str">
        <f>IF(I21="","",I21)</f>
        <v>The project will demonstrate practical methods of protected area management that effectively conserve biodiversity and protect the interests of local communities while supporting the consolidation of an enabling environment that will facilitate replication throughout the country. In order to achieve this objective, the project will produce three outcomes: (i) Policies, legislation and institutional systems are in place that allow for the wise selection and effective operation of protected areas that conserve globally significant biodiversity; (ii) Effective techniques for PA management and biodiversity conservation have been demonstrated at three sites totaling approximately 60,000 ha. and are available for replication, and; (iii) Sustainable use of natural resources in and around protected areas has been demonstrated through the development and implementation of a program for alternative sustainable livelihoods and community resource management.</v>
      </c>
      <c r="H21" s="231"/>
      <c r="I21" t="s">
        <v>1107</v>
      </c>
    </row>
    <row r="22" spans="1:13" x14ac:dyDescent="0.25">
      <c r="A22" s="3"/>
      <c r="B22" s="3"/>
      <c r="C22" s="3"/>
      <c r="D22" s="3"/>
      <c r="E22" s="3"/>
      <c r="F22" s="30"/>
      <c r="G22" s="224"/>
      <c r="H22" s="224"/>
    </row>
    <row r="23" spans="1:13" x14ac:dyDescent="0.25">
      <c r="A23" s="3"/>
      <c r="B23" s="3"/>
      <c r="C23" s="3"/>
      <c r="D23" s="3"/>
      <c r="E23" s="3"/>
      <c r="F23" s="30"/>
      <c r="G23" s="225" t="s">
        <v>449</v>
      </c>
      <c r="H23" s="225"/>
    </row>
    <row r="24" spans="1:13" s="17" customFormat="1" x14ac:dyDescent="0.25">
      <c r="A24" t="s">
        <v>852</v>
      </c>
      <c r="B24"/>
      <c r="C24"/>
      <c r="D24" t="s">
        <v>736</v>
      </c>
      <c r="E24" t="s">
        <v>855</v>
      </c>
      <c r="F24" s="136" t="s">
        <v>1160</v>
      </c>
      <c r="G24" s="231" t="str">
        <f>IF(I24="","",I24)</f>
        <v>www.pa-syria.com</v>
      </c>
      <c r="H24" s="231"/>
      <c r="I24" t="s">
        <v>499</v>
      </c>
      <c r="J24"/>
    </row>
    <row r="25" spans="1:13" x14ac:dyDescent="0.25">
      <c r="A25" s="3"/>
      <c r="B25" s="3"/>
      <c r="C25" s="3"/>
      <c r="D25" s="3"/>
      <c r="E25" s="3"/>
      <c r="F25" s="30"/>
      <c r="G25" s="224"/>
      <c r="H25" s="224"/>
    </row>
    <row r="26" spans="1:13" x14ac:dyDescent="0.25">
      <c r="A26" s="3"/>
      <c r="B26" s="3"/>
      <c r="C26" s="3"/>
      <c r="D26" s="3"/>
      <c r="E26" s="3"/>
      <c r="F26" s="30"/>
      <c r="G26" s="225" t="s">
        <v>396</v>
      </c>
      <c r="H26" s="225"/>
    </row>
    <row r="27" spans="1:13" x14ac:dyDescent="0.25">
      <c r="A27" s="17" t="s">
        <v>923</v>
      </c>
      <c r="D27" s="17" t="s">
        <v>705</v>
      </c>
      <c r="E27" s="17" t="s">
        <v>855</v>
      </c>
      <c r="F27" s="33" t="s">
        <v>450</v>
      </c>
      <c r="G27" s="231" t="str">
        <f>IF(I27="","",I27)</f>
        <v>Syria boasts significant diversity and potential for contributing to global efforts for conserving biodiversity and ecosystem functions, in particular with regards to terrestrial diversity given its limited coastline (212km). With 1.9% of its land reported as protected (WCMC) Syria has an incredible potential for expanding its PA system, enhancing ecosystem representativity and leap-frogging PA management approaches by incorporating best pratices and global lessons. Most notably, terrestrial ecosystems of global importance include Mediterranean Forest, Woodland and Scrubs as well as the Anatolian Freshwater ecosystem, both of which are classified as critical/threatened in terms of their conservation status. Positive trends have however been noted in the past decade, for example with an increase in forest cover from 372,000 ha in 1990 to 461,000 ha in 2005; that being said, the total forest cover remains at 2.51% well below globally agreed targets. Finally, Syria is of global interest as well for its contribution to the conservation of globally important bird population, with 145 breeding birds recorded in the country (and increasing with finer census).  
The project was initiated in Syria at a time when conservation was still nascent, and following only one previous GEF investment in biodiversity, the World Bank supported protected areas project that was closed in an anticipated manner. The project was designed as a demonstration project, with the view that testing, piloting and learning by doing to tailor international best practice to the local context would be needed. The project objective was rearticulated following a retrofitting exercise as follows: "To demonstrate practical methods of protected area management that effectively conserve biodiversity and protect the interest of local communities while supporting the consolidation of an enabling environment that will facilitate replication and effective PA management throughout the country". This clearly demonstrates the fact that most requisite elements for effective PA management were still lacking and needed to be instated. The project therefore aims at achieving this objective and consequently laying the foundation for PA management through three outcomes: a first which aims at providing an appropriate and effective enabling environment (policy, legal and institutional levels) for PA management; a second which targets technical capacity gaps and techniques for PA management; a final outcome that adresses sustainable use and PA benefits beyond boundaries and beyond conservation per se. The premises on which the project was built and barriers for meeting Syria's obligations under the CBD with regards to protected areas management are still very much valid. However, the project will only aim to address immediate and foundational elements; at some stage, consideration should be given for furthering PA management effectiveness through a targeted project for implementing Syria's PA system plan and supporting its financial sustainability. For the time being, lessons and trends from global practice are being transfered to the project through UNDP's networks, international technical assistance and regional exchanges and cooperation, however the overall environment in Syria is not yet conducive for more sophistication in approaches beyond those advocated by the project. 
Overall and following two events in 2007/2008 (i) the conduct of the mid-term evaluation, preparation of a management response and revision of the logframe; (ii) increased international technical assistance and in particular provision of regional technical assistance on a full time basis, the project has made significant strides in correcting its course and catching up on its previous delays. It is on this basis that the project is rated as satisfactory in terms of both its progress towards meeting objectives and project implementation. 
Should the project team continue with the same dynamism and the national institutions continue to avail their support and remain involved in the processes as they have been so far, the project might likely overachieve, in particular with regards to support to the Syrian government in designing a PA system plan. 
It should be noted that since the mid-term evaluation, a mission has been conducted for the preparation of a management response and adjustment of the log-frame as recommended by the MTE. This exercise (November 2008) was coached by UNDP/GEF RTA but undertaken in full by the project constituency. This exercise was followed by a joint supervision mission - UNDP/GEF RTA; UNDP CO; GEF OFP; National project counterparts; project team - in April 2009. During the supervision mission it was clear that all efforts had been collectively made to address concerns expressed in the MTE, and that the project was back on track. Despite some remaining glitches in coordination, implementation, procurement and management, the project is well on track and the High risk rating resulting from the application of the formula does not necessarily reflect the actual risk situation of the project. Indeed, although there are 3 critical risks facing the project, the team has put in place a robust risk monitoring and mitigation process (following training delivered by the CO).</v>
      </c>
      <c r="H27" s="231"/>
      <c r="I27" t="s">
        <v>387</v>
      </c>
    </row>
    <row r="28" spans="1:13" x14ac:dyDescent="0.25">
      <c r="G28" s="224"/>
      <c r="H28" s="224"/>
    </row>
    <row r="29" spans="1:13" x14ac:dyDescent="0.25">
      <c r="G29" s="225" t="s">
        <v>397</v>
      </c>
      <c r="H29" s="225"/>
    </row>
    <row r="30" spans="1:13" x14ac:dyDescent="0.25">
      <c r="F30" s="30"/>
      <c r="G30" s="37" t="s">
        <v>400</v>
      </c>
    </row>
    <row r="31" spans="1:13" x14ac:dyDescent="0.25">
      <c r="A31" t="s">
        <v>708</v>
      </c>
      <c r="B31"/>
      <c r="C31"/>
      <c r="D31" t="s">
        <v>1087</v>
      </c>
      <c r="E31" t="s">
        <v>855</v>
      </c>
      <c r="F31" s="8" t="s">
        <v>448</v>
      </c>
      <c r="G31" s="223" t="str">
        <f>IF(I31="","",I31)</f>
        <v/>
      </c>
      <c r="H31" s="223"/>
    </row>
    <row r="32" spans="1:13" x14ac:dyDescent="0.25">
      <c r="F32" s="30"/>
      <c r="G32" s="224"/>
      <c r="H32" s="224"/>
    </row>
    <row r="33" spans="1:9" x14ac:dyDescent="0.25">
      <c r="F33" s="30"/>
      <c r="G33" s="37" t="s">
        <v>399</v>
      </c>
    </row>
    <row r="34" spans="1:9" x14ac:dyDescent="0.25">
      <c r="A34" s="17" t="s">
        <v>1049</v>
      </c>
      <c r="D34" s="17" t="s">
        <v>1022</v>
      </c>
      <c r="E34" s="17" t="s">
        <v>855</v>
      </c>
      <c r="F34" s="38" t="s">
        <v>451</v>
      </c>
      <c r="G34" s="223" t="str">
        <f>IF(I34="","",I34)</f>
        <v/>
      </c>
      <c r="H34" s="223"/>
    </row>
    <row r="35" spans="1:9" x14ac:dyDescent="0.25">
      <c r="G35" s="224"/>
      <c r="H35" s="224"/>
    </row>
    <row r="36" spans="1:9" x14ac:dyDescent="0.25">
      <c r="F36" s="30"/>
      <c r="G36" s="37" t="s">
        <v>398</v>
      </c>
    </row>
    <row r="37" spans="1:9" x14ac:dyDescent="0.25">
      <c r="A37" s="17" t="s">
        <v>1049</v>
      </c>
      <c r="D37" s="17" t="s">
        <v>1026</v>
      </c>
      <c r="E37" s="17" t="s">
        <v>855</v>
      </c>
      <c r="F37" s="38" t="s">
        <v>953</v>
      </c>
      <c r="G37" s="223" t="str">
        <f>IF(I37="","",I37)</f>
        <v>9 April 2009 Hassakeh, Jabal Abdul azil site  ; 11 April   Lattakia, Al Foronloq site;12 April  Hama , Abu-qoubeis site.</v>
      </c>
      <c r="H37" s="223"/>
      <c r="I37" t="s">
        <v>384</v>
      </c>
    </row>
    <row r="38" spans="1:9" x14ac:dyDescent="0.25">
      <c r="F38" s="30"/>
      <c r="G38" s="224"/>
      <c r="H38" s="224"/>
    </row>
    <row r="39" spans="1:9" x14ac:dyDescent="0.25">
      <c r="A39" s="28" t="s">
        <v>401</v>
      </c>
      <c r="F39" s="30"/>
      <c r="G39" s="224"/>
      <c r="H39" s="224"/>
    </row>
    <row r="40" spans="1:9" x14ac:dyDescent="0.25">
      <c r="F40" s="30"/>
      <c r="G40" s="224"/>
      <c r="H40" s="224"/>
    </row>
    <row r="41" spans="1:9" x14ac:dyDescent="0.25">
      <c r="G41" s="225" t="s">
        <v>402</v>
      </c>
      <c r="H41" s="225"/>
    </row>
    <row r="42" spans="1:9" x14ac:dyDescent="0.25">
      <c r="G42" s="35" t="s">
        <v>413</v>
      </c>
    </row>
    <row r="43" spans="1:9" x14ac:dyDescent="0.25">
      <c r="A43" s="17" t="s">
        <v>1257</v>
      </c>
      <c r="D43" s="17" t="s">
        <v>404</v>
      </c>
      <c r="G43" s="39" t="s">
        <v>406</v>
      </c>
      <c r="H43" s="31" t="str">
        <f t="shared" ref="H43:H71" si="1">IF(I43="","",I43)</f>
        <v>S</v>
      </c>
      <c r="I43" t="s">
        <v>422</v>
      </c>
    </row>
    <row r="44" spans="1:9" x14ac:dyDescent="0.25">
      <c r="A44" s="17" t="s">
        <v>1257</v>
      </c>
      <c r="D44" s="17" t="s">
        <v>709</v>
      </c>
      <c r="G44" s="39" t="s">
        <v>407</v>
      </c>
      <c r="H44" s="31" t="str">
        <f t="shared" si="1"/>
        <v>HS - Highly Satisfactory</v>
      </c>
      <c r="I44" t="s">
        <v>505</v>
      </c>
    </row>
    <row r="45" spans="1:9" x14ac:dyDescent="0.25">
      <c r="A45" s="17" t="s">
        <v>1257</v>
      </c>
      <c r="D45" s="17" t="s">
        <v>677</v>
      </c>
      <c r="G45" s="39" t="s">
        <v>452</v>
      </c>
      <c r="H45" s="31" t="str">
        <f t="shared" si="1"/>
        <v/>
      </c>
    </row>
    <row r="46" spans="1:9" x14ac:dyDescent="0.25">
      <c r="A46" s="17" t="s">
        <v>1257</v>
      </c>
      <c r="D46" s="17" t="s">
        <v>678</v>
      </c>
      <c r="G46" s="39" t="s">
        <v>1112</v>
      </c>
      <c r="H46" s="31" t="str">
        <f t="shared" si="1"/>
        <v/>
      </c>
    </row>
    <row r="47" spans="1:9" x14ac:dyDescent="0.25">
      <c r="A47" s="17" t="s">
        <v>1257</v>
      </c>
      <c r="D47" s="17" t="s">
        <v>745</v>
      </c>
      <c r="G47" s="39" t="s">
        <v>636</v>
      </c>
      <c r="H47" s="31" t="str">
        <f t="shared" si="1"/>
        <v xml:space="preserve">The project has implemented the activities of annual plan in line with MTE recommendations. </v>
      </c>
      <c r="I47" t="s">
        <v>385</v>
      </c>
    </row>
    <row r="48" spans="1:9" x14ac:dyDescent="0.25">
      <c r="G48" s="35" t="s">
        <v>453</v>
      </c>
    </row>
    <row r="49" spans="1:9" x14ac:dyDescent="0.25">
      <c r="A49" s="17" t="s">
        <v>1257</v>
      </c>
      <c r="D49" s="17" t="s">
        <v>857</v>
      </c>
      <c r="G49" s="39" t="s">
        <v>406</v>
      </c>
      <c r="H49" s="31" t="str">
        <f t="shared" si="1"/>
        <v>S</v>
      </c>
      <c r="I49" t="s">
        <v>422</v>
      </c>
    </row>
    <row r="50" spans="1:9" x14ac:dyDescent="0.25">
      <c r="A50" s="17" t="s">
        <v>1257</v>
      </c>
      <c r="D50" s="17" t="s">
        <v>858</v>
      </c>
      <c r="G50" s="39" t="s">
        <v>407</v>
      </c>
      <c r="H50" s="31" t="str">
        <f t="shared" si="1"/>
        <v/>
      </c>
    </row>
    <row r="51" spans="1:9" x14ac:dyDescent="0.25">
      <c r="A51" s="17" t="s">
        <v>1257</v>
      </c>
      <c r="D51" s="17" t="s">
        <v>683</v>
      </c>
      <c r="G51" s="39" t="s">
        <v>452</v>
      </c>
      <c r="H51" s="31" t="str">
        <f t="shared" si="1"/>
        <v/>
      </c>
    </row>
    <row r="52" spans="1:9" x14ac:dyDescent="0.25">
      <c r="A52" s="17" t="s">
        <v>1257</v>
      </c>
      <c r="D52" s="17" t="s">
        <v>405</v>
      </c>
      <c r="G52" s="39" t="s">
        <v>1112</v>
      </c>
      <c r="H52" s="31" t="str">
        <f t="shared" si="1"/>
        <v/>
      </c>
    </row>
    <row r="53" spans="1:9" x14ac:dyDescent="0.25">
      <c r="A53" s="17" t="s">
        <v>1257</v>
      </c>
      <c r="D53" s="17" t="s">
        <v>684</v>
      </c>
      <c r="G53" s="39" t="s">
        <v>636</v>
      </c>
      <c r="H53" s="31" t="str">
        <f t="shared" si="1"/>
        <v/>
      </c>
    </row>
    <row r="54" spans="1:9" x14ac:dyDescent="0.25">
      <c r="G54" s="35" t="s">
        <v>501</v>
      </c>
    </row>
    <row r="55" spans="1:9" x14ac:dyDescent="0.25">
      <c r="A55" s="17" t="s">
        <v>1257</v>
      </c>
      <c r="D55" s="17" t="s">
        <v>863</v>
      </c>
      <c r="G55" s="39" t="s">
        <v>406</v>
      </c>
      <c r="H55" s="31" t="str">
        <f t="shared" si="1"/>
        <v>S</v>
      </c>
      <c r="I55" t="s">
        <v>422</v>
      </c>
    </row>
    <row r="56" spans="1:9" x14ac:dyDescent="0.25">
      <c r="A56" s="17" t="s">
        <v>1257</v>
      </c>
      <c r="D56" s="17" t="s">
        <v>864</v>
      </c>
      <c r="G56" s="39" t="s">
        <v>407</v>
      </c>
      <c r="H56" s="31" t="str">
        <f t="shared" si="1"/>
        <v>HS - Highly Satisfactory</v>
      </c>
      <c r="I56" t="s">
        <v>505</v>
      </c>
    </row>
    <row r="57" spans="1:9" x14ac:dyDescent="0.25">
      <c r="A57" s="17" t="s">
        <v>1257</v>
      </c>
      <c r="D57" s="17" t="s">
        <v>703</v>
      </c>
      <c r="G57" s="39" t="s">
        <v>452</v>
      </c>
      <c r="H57" s="31" t="str">
        <f t="shared" si="1"/>
        <v/>
      </c>
    </row>
    <row r="58" spans="1:9" x14ac:dyDescent="0.25">
      <c r="A58" s="17" t="s">
        <v>1257</v>
      </c>
      <c r="D58" s="17" t="s">
        <v>704</v>
      </c>
      <c r="G58" s="39" t="s">
        <v>1112</v>
      </c>
      <c r="H58" s="31" t="str">
        <f t="shared" si="1"/>
        <v/>
      </c>
    </row>
    <row r="59" spans="1:9" x14ac:dyDescent="0.25">
      <c r="A59" s="17" t="s">
        <v>1257</v>
      </c>
      <c r="D59" s="17" t="s">
        <v>746</v>
      </c>
      <c r="G59" s="39" t="s">
        <v>636</v>
      </c>
      <c r="H59" s="31" t="str">
        <f t="shared" si="1"/>
        <v/>
      </c>
    </row>
    <row r="60" spans="1:9" x14ac:dyDescent="0.25">
      <c r="G60" s="35" t="s">
        <v>454</v>
      </c>
    </row>
    <row r="61" spans="1:9" x14ac:dyDescent="0.25">
      <c r="A61" s="17" t="s">
        <v>1257</v>
      </c>
      <c r="D61" s="17" t="s">
        <v>873</v>
      </c>
      <c r="G61" s="39" t="s">
        <v>406</v>
      </c>
      <c r="H61" s="31" t="str">
        <f t="shared" si="1"/>
        <v>S</v>
      </c>
      <c r="I61" t="s">
        <v>422</v>
      </c>
    </row>
    <row r="62" spans="1:9" x14ac:dyDescent="0.25">
      <c r="A62" s="17" t="s">
        <v>1257</v>
      </c>
      <c r="D62" s="17" t="s">
        <v>874</v>
      </c>
      <c r="G62" s="39" t="s">
        <v>407</v>
      </c>
      <c r="H62" s="31" t="str">
        <f t="shared" si="1"/>
        <v>HS - Highly Satisfactory</v>
      </c>
      <c r="I62" t="s">
        <v>505</v>
      </c>
    </row>
    <row r="63" spans="1:9" x14ac:dyDescent="0.25">
      <c r="A63" s="17" t="s">
        <v>1257</v>
      </c>
      <c r="D63" s="17" t="s">
        <v>455</v>
      </c>
      <c r="G63" s="39" t="s">
        <v>452</v>
      </c>
      <c r="H63" s="31" t="str">
        <f t="shared" si="1"/>
        <v/>
      </c>
    </row>
    <row r="64" spans="1:9" x14ac:dyDescent="0.25">
      <c r="A64" s="17" t="s">
        <v>1257</v>
      </c>
      <c r="D64" s="17" t="s">
        <v>747</v>
      </c>
      <c r="G64" s="39" t="s">
        <v>1112</v>
      </c>
      <c r="H64" s="31" t="str">
        <f t="shared" si="1"/>
        <v/>
      </c>
    </row>
    <row r="65" spans="1:9" x14ac:dyDescent="0.25">
      <c r="A65" s="17" t="s">
        <v>1257</v>
      </c>
      <c r="D65" s="17" t="s">
        <v>748</v>
      </c>
      <c r="G65" s="39" t="s">
        <v>636</v>
      </c>
      <c r="H65" s="31" t="str">
        <f t="shared" si="1"/>
        <v/>
      </c>
    </row>
    <row r="66" spans="1:9" x14ac:dyDescent="0.25">
      <c r="G66" s="35" t="s">
        <v>403</v>
      </c>
    </row>
    <row r="67" spans="1:9" x14ac:dyDescent="0.25">
      <c r="A67" s="17" t="s">
        <v>1257</v>
      </c>
      <c r="D67" s="17" t="s">
        <v>569</v>
      </c>
      <c r="G67" s="39" t="s">
        <v>406</v>
      </c>
      <c r="H67" s="31" t="str">
        <f t="shared" si="1"/>
        <v>MS</v>
      </c>
      <c r="I67" t="s">
        <v>423</v>
      </c>
    </row>
    <row r="68" spans="1:9" x14ac:dyDescent="0.25">
      <c r="A68" s="17" t="s">
        <v>1257</v>
      </c>
      <c r="D68" s="17" t="s">
        <v>878</v>
      </c>
      <c r="G68" s="39" t="s">
        <v>407</v>
      </c>
      <c r="H68" s="31" t="str">
        <f t="shared" si="1"/>
        <v>S – Satisfactory</v>
      </c>
      <c r="I68" t="s">
        <v>506</v>
      </c>
    </row>
    <row r="69" spans="1:9" x14ac:dyDescent="0.25">
      <c r="A69" s="17" t="s">
        <v>1257</v>
      </c>
      <c r="D69" s="17" t="s">
        <v>456</v>
      </c>
      <c r="G69" s="39" t="s">
        <v>452</v>
      </c>
      <c r="H69" s="31" t="str">
        <f t="shared" si="1"/>
        <v/>
      </c>
    </row>
    <row r="70" spans="1:9" x14ac:dyDescent="0.25">
      <c r="A70" s="17" t="s">
        <v>1257</v>
      </c>
      <c r="D70" s="17" t="s">
        <v>749</v>
      </c>
      <c r="G70" s="39" t="s">
        <v>1112</v>
      </c>
      <c r="H70" s="31" t="str">
        <f t="shared" si="1"/>
        <v xml:space="preserve">The project team has put a lot of emphasis to follow up the MTE recommendation and implementing the management response; According to the revised log frame and progress indictor, the project has shown a significant progress,  particularly ,towards outcomes 1 and 2   </v>
      </c>
      <c r="I70" t="s">
        <v>386</v>
      </c>
    </row>
    <row r="71" spans="1:9" x14ac:dyDescent="0.25">
      <c r="A71" s="17" t="s">
        <v>1257</v>
      </c>
      <c r="D71" s="17" t="s">
        <v>750</v>
      </c>
      <c r="G71" s="39" t="s">
        <v>636</v>
      </c>
      <c r="H71" s="31" t="str">
        <f t="shared" si="1"/>
        <v xml:space="preserve">Since its inception, the project has gone through significant improvements at all levels with a steep learning curve for  UNDP, the national counterparts and the project team. Initial delays and mishaps have provided the team - collectively - with a better understanding of linkages between impacts and process, as well as of the importance of planning. In 2009, the Satisfactory rating is granted on the basis of the following: (i) the project team and national counterparts have taken serious action for the implementation of the recommendations of the mid-term review and the management response; (ii) despite an institutional reform of the Ministry of Local Authorities and the Environment into the Ministry of State for Environment Affairs, commitment and involvement in the project has not faltered and both Ministries (Environment and Agriculture) continue to cooperate along the lines of the MOU signed within the framework of the project and delineating their respective roles and responsibilities; (iii) the project team is demonstrating an increased handle over the technical aspects of the project as well as flexibility and a stronger focus on results, identifying and seizing opportunities that were not foreseen at project design and dropping elements of the project that are no longer relevant.
While it is yet too early for the project to start reporting on results and concrete achievements since the mid-term evaluation, a clear trend is emerging that indicates the project will most likely meet its objective and expected results. Significant progress has in particular been made at the level of the enabling environment, specifically in terms of the national legislation and facilitation of a broad dialogue on protected areas within the framework of the national eco-tourism strategy. Process-wise the project is progressing well, as expected for a foundational project. 
For the next implementation period, it is expected that (i) the project will be able to provide baseline information for TRAs at the three sites; (ii) have identified indicator species or ecosystem functions at each site to enable monitoring and adjustment of conservation and management approaches; (iii) initated the PA system level planning, at least through a dialogue based on the gap analysis currently being undertaken. 
The project could further gain from applying the UNDP/GEF institutional capacity assessment scorecard (completing the process that was initiated during the joint supervision mission of April 2009) through a collective and participatory process; similarly the financial sustainability scorecard could be completed as part of the system planning exercise at least as a means to trigger discussion and reflexion on some of the issues raised in these tools. 
Finally, and given the dramatic consecutive droughts that occured over the last few years in Jabal Abdel Aziz, closer monitoring and assessment of climate related risks and opportunities is recommended. In particular and given that Syria's PA system is mostly terrestrial (Med Forest) it would be opportune for the project to improve ecosystem caracterization of the PA sites - e.g. against Global 200 ecoregions - and to consider an assessment of forest carbon stocks, possibly as a way to initiate some discussion on the linkages between land use, land management and climate change. Potentially the project could collaborate with the First National Communication team on these two elements. 
In addition to risks related to climate change (drought and firest) two prominent risks still face the project. The first is related to institutional stability and possibility to operate under the project-based MOU, given the recent change and establishment of a Ministry of State for Environmental Affairs. Specifically, the project should target the new Minister, with support from UNDP CO, to raise her awareness of the objectives of the project, its importance and significance at the level of the country and globally. 
The second risk that has been extensively discussed within the framework of the joint supervision mission in April 2009 and following the mid-term evaluation and preparation of the management response relates to the sustainable use and community involvement in PA management. With regards to this crucial element, the project needs to carefully assess its approach to ensure that (i) local communities are not negatively impacted by PA conservation and management i.e. are not denied access to their resources and livelihoods; (ii) PA management - and managers in particular - engage with local communities in a constructive way that does not create perverse incentives and mechanisms. In particular, community buy in should not be "bought" but rather harnessed and truthfully enabled. This would imply that the project might need to work closely with the CBD focal point to identify initiatives in the country related to Access and Benefit Sharing. Should there be no such initiatives, the project team might want to table a proposal to the project board for initiating a review of best practice and implications of current national legislation on community access to natural resouces and benefits thereof. Benefit sharing "Hak El Entifa3" is an important dimension of co-management or at least community involvement in PA management. Similarly, and depending on the management objective set out for each site through the management planning exercise, it is recommended that the project considers different modalities and roles for local community representatives at different sites. For instance, it appears that Jabal Abdel Aziz would be managed for sustainable use of resources; and given grazing and poverty levels in the region a full-fledge community based natural resource management process may be considered for this specific site. For other sites, the structure and relation of the neighboring communities may call for other approaches to be applied. It is therefore recommended that the project team considers a general framework defining community engagement in PA management, however giving sufficient flexibility for differenciated approaches depending on individual site needs. Lastly, the project would have to ensure that critical ministries, such as the Ministry of Finance, become involved in the process sufficiently soon in the process to increase their understanding of the consevation agenda and contribute to its implementation. </v>
      </c>
      <c r="I71" t="s">
        <v>382</v>
      </c>
    </row>
    <row r="72" spans="1:9" x14ac:dyDescent="0.25">
      <c r="G72" s="226"/>
      <c r="H72" s="226"/>
    </row>
    <row r="73" spans="1:9" x14ac:dyDescent="0.25">
      <c r="G73" s="225" t="s">
        <v>561</v>
      </c>
      <c r="H73" s="225"/>
    </row>
    <row r="74" spans="1:9" x14ac:dyDescent="0.25">
      <c r="G74" s="39" t="s">
        <v>593</v>
      </c>
    </row>
    <row r="75" spans="1:9" x14ac:dyDescent="0.25">
      <c r="A75" s="17" t="s">
        <v>1115</v>
      </c>
      <c r="B75" s="17" t="s">
        <v>1022</v>
      </c>
      <c r="C75" s="17" t="s">
        <v>431</v>
      </c>
      <c r="D75" s="17" t="s">
        <v>1025</v>
      </c>
      <c r="G75" s="223" t="str">
        <f>IF(I75="","",I75)</f>
        <v>1.1.2 A draft national policy statement on protected Areas management has been developed by the project in full participation and consultation of all relevant stakeholders. This policy statement is intending to guide the planning and management processes of the national PAs System in Syria, and to meet internationally recognised standards and criteria and to ensure that the protected areas system provides for the present and future needs of the people of Syria. The policy statement has considered the institutional arrangements between all relevant institutions, particularly the Ministry of Agriculture and other site management agencies that have been recognized as management agencies and the Ministry of State for Environmental Affairs as a national regulator and monitor. The National PA Policy will also support  the achievements and development of PAs Gap Analysis exercise and the National PAs strategy as well</v>
      </c>
      <c r="H75" s="223"/>
      <c r="I75" t="s">
        <v>293</v>
      </c>
    </row>
    <row r="76" spans="1:9" x14ac:dyDescent="0.25">
      <c r="A76" s="17" t="s">
        <v>1115</v>
      </c>
      <c r="B76" s="17" t="s">
        <v>1022</v>
      </c>
      <c r="C76" s="17" t="s">
        <v>431</v>
      </c>
      <c r="D76" s="17" t="s">
        <v>1027</v>
      </c>
      <c r="G76" s="223" t="str">
        <f>IF(I76="","",I76)</f>
        <v>1.1.3. Adoption of the new organizational structure for PAs site managements for the three PAs sites including the structural organization with all specialized units by the implementing agency (MAAR). Such new structures will meet the demands for effective implementation of the PAs management activities and to ensure that the management plan is effectively operational.</v>
      </c>
      <c r="H76" s="223"/>
      <c r="I76" t="s">
        <v>294</v>
      </c>
    </row>
    <row r="77" spans="1:9" x14ac:dyDescent="0.25">
      <c r="A77" s="17" t="s">
        <v>1115</v>
      </c>
      <c r="B77" s="17" t="s">
        <v>1022</v>
      </c>
      <c r="C77" s="17" t="s">
        <v>431</v>
      </c>
      <c r="D77" s="17" t="s">
        <v>857</v>
      </c>
      <c r="G77" s="223" t="str">
        <f>IF(I77="","",I77)</f>
        <v xml:space="preserve">Output1.2 
Human resources at MAAR and MSEA at the central and provincial levels developed to meet protected areas management objectives and targets 
The estimated progress since the beginning of the project is 50%.
1.2.1 A fluid institutional structure has been developed within the Forestry Directorate at MAAR and the biodiversity directorate at MSEA, where four thematic teams at each directorate have been identified according to the current functions of PAs in Syria (Management Planning Team, Research and Data Management Team, Socio-economic and Advocacy Team, Eco-tourism Team). The Four groups in Each ministry have been subjected and involved into a well designed tailored training program; these teams will be set up within a permanent effective institutional structure by the coming year and will initiate the strategy of replication of the accumulated knowledge in Biodiversity conservation and PAs Management throughout Syria Protected Areas. A set of structured and on job training  topics have been carried out and delivered: training on field research and scientific report writing, eco-tourism development and management, involvement of local communities in natural resources management, and management planning in protected areas.
Output1.3 
Roles and responsibilities of MAAR for effective management and coordination of protected areas supported and fulfilled
The estimated progress since the beginning of the project is 60%.
The adopted institutional structure of the three demonstrated sites have been replicated to a number of Protected Areas, and an effective field guidelines for ecological baseline and monitoring programs have been developed by the project teams and consultants and approved by  MAAR and the project different stakeholders.
Output1.4 
Roles and responsibilities of MLAE for effective coordination of protected areas management supported and fulfilled 
The estimated progress since the beginning of the project is 40%.
A national data management system is designed and under set up to provide better access for all data relevant to biodiversity and protected areas in Syria, this system is hosted by MSEA and supported by MAAR. The data management system has been designed to ensure effective flow of required informations from all protected areas and special conservation areas in Syria to the central level and considered the mechanisms of verification for these informations and the access for it from everywhere.
The policy statement identified the role of MSEA as the national regulator and supervisor for the entire national PA system. Accordingly, the ministry started the preparation process for the PAs system gap analysis and the strategy that would be emerged by this exercise.
</v>
      </c>
      <c r="H77" s="223"/>
      <c r="I77" t="s">
        <v>292</v>
      </c>
    </row>
    <row r="78" spans="1:9" x14ac:dyDescent="0.25">
      <c r="A78" s="17" t="s">
        <v>1115</v>
      </c>
      <c r="B78" s="17" t="s">
        <v>1022</v>
      </c>
      <c r="C78" s="17" t="s">
        <v>431</v>
      </c>
      <c r="D78" s="17" t="s">
        <v>1029</v>
      </c>
      <c r="G78" s="223" t="str">
        <f>IF(I78="","",I78)</f>
        <v xml:space="preserve">Output1.3 
Roles and responsibilities of MAAR for effective management and coordination of protected areas supported and fulfilled
The estimated progress since the beginning of the project is 60%.
The adopted institutional structure of the three demonstrated sites have been replicated to a number of Protected Areas, and an effective field guidelines for ecological baseline and monitoring programs have been developed by the project teams and consultants and approved by  MAAR and the project different stakeholders.                                               Output1.4 
Roles and responsibilities of MLAE for effective coordination of protected areas management supported and fulfilled 
The estimated progress since the beginning of the project is 40%.
A national data management system is designed and under set up to provide better access for all data relevant to biodiversity and protected areas in Syria, this system is hosted by MSEA and supported by MAAR. The data management system has been designed to ensure effective flow of required informations from all protected areas and special conservation areas in Syria to the central level and considered the mechanisms of verification for these informations and the access for it from everywhere.
The policy statement identified the role of MSEA as the national regulator and supervisor for the entire national PA system. Accordingly, the ministry started the preparation process for the PAs system gap analysis and the strategy that would be emerged by this exercise.
</v>
      </c>
      <c r="H78" s="223"/>
      <c r="I78" t="s">
        <v>290</v>
      </c>
    </row>
    <row r="79" spans="1:9" x14ac:dyDescent="0.25">
      <c r="G79" s="39" t="s">
        <v>594</v>
      </c>
    </row>
    <row r="80" spans="1:9" x14ac:dyDescent="0.25">
      <c r="A80" s="17" t="s">
        <v>1115</v>
      </c>
      <c r="B80" s="17" t="s">
        <v>1030</v>
      </c>
      <c r="C80" s="17" t="s">
        <v>432</v>
      </c>
      <c r="D80" s="17" t="s">
        <v>863</v>
      </c>
      <c r="G80" s="223" t="str">
        <f>IF(I80="","",I80)</f>
        <v xml:space="preserve">Output2.1
Local cadres and managers from MAAR and MSEA well trained and effective in ecosystem planning and management
The estimated progress since the beginning of the project is 70%.
The project conducted training needs analysis according to the new organizational structure of the three sites and job descriptions, and based on the previous appraisal and training that have been carried out. Accordingly, a new tailored capacity development scheme has been developed and implemented targeting all PAs local cadres. Different tools of training were practiced; on job training, vocational and counterpart exchange of knowledge covering all the aspects of PAs planning and management. Performance review was examined for each staff member based on rationale learning process indicators. Additionally, all local cadres have been exposed to a regional experience in protected areas management through a well designed vocational training in one f the GEF funded projects in Jordan as well as the counterpart transfer of knowledge approach through carrying out the baseline surveys by a mosaic of national and international expertise. The project has produced several of training manuals covering different themes of PAs management and planning.  Local cadres were provided and equipped with all required equipments(ecological monitoring and surveys…)
</v>
      </c>
      <c r="H80" s="223"/>
      <c r="I80" t="s">
        <v>291</v>
      </c>
    </row>
    <row r="81" spans="1:9" x14ac:dyDescent="0.25">
      <c r="A81" s="17" t="s">
        <v>1115</v>
      </c>
      <c r="B81" s="17" t="s">
        <v>1030</v>
      </c>
      <c r="C81" s="17" t="s">
        <v>432</v>
      </c>
      <c r="D81" s="17" t="s">
        <v>866</v>
      </c>
      <c r="G81" s="223" t="str">
        <f>IF(I81="","",I81)</f>
        <v xml:space="preserve">Output2.2 
Biodiversity monitoring programs in all demonstration sites well developed and implemented in participation of local stakeholders
The estimated progress since the beginning of the project is 70%.
A number of biodiversity monitoring programs have been  recommended and approved within the three protected areas, these so far are:
•  Tourist activities impacts on biodiversity at Fronloq Protected Area.
• Socio-economic monitoring program at the three sites.
• Ecological monitoring programs (birds, rangeland, flora and fauna)
The previous monitoring programs have been developed according to a baseline rapid assessment surveys that been carried out by the PAs teams and project national and international consultants, those are:
• Bird's baseline survey in each protected area; it has been carried out by the reserves bird researchers with experts from RSBP/ United Kingdom, and mentored by a Jordanian bird's specialist.
• Flora baseline survey in each Protected Area, it has been carried out by the reserves flora researchers with national experts, and mentored by a Jordanian flora specialist.
• Reptiles and amphibians baseline survey in each protected area; it has been carried out by the reserves fauna researchers with national experts, and mentored by a Jordanian fauna specialist.
• Mammals baseline survey in each protected area, it has been carried out by the reserves fauna researchers with national experts, and mentored by a Jordanian fauna specialist
• Rangeland baseline survey in Jebel Abdel Aziz Protected Area, it has been carried out by the reserve flora researcher with national expert, and mentored by a Jordanian rangeland management specialist.
• A rapid baseline socio-economic survey in each protected area, it has been carried out by the socio-economic staff of the reserves under supervision of the project technical advisor.
• A rapid assessment tourism survey at Fronloq Protected Area, it has been carried out by a group of national and Jordanian eco-tourism experts with strong participation of the Eco-tourism and research team of Fronloq PA.
Additionally, a set of scientific reports for the above mentioned baseline surveys have been produced and distributed beside effective field guidelines for the ecological monitoring programs.
</v>
      </c>
      <c r="H81" s="223"/>
      <c r="I81" t="s">
        <v>289</v>
      </c>
    </row>
    <row r="82" spans="1:9" x14ac:dyDescent="0.25">
      <c r="A82" s="17" t="s">
        <v>1115</v>
      </c>
      <c r="B82" s="17" t="s">
        <v>1030</v>
      </c>
      <c r="C82" s="17" t="s">
        <v>432</v>
      </c>
      <c r="D82" s="17" t="s">
        <v>869</v>
      </c>
      <c r="G82" s="223" t="str">
        <f>IF(I82="","",I82)</f>
        <v xml:space="preserve">Output2.3
 Site management plans for all demonstration sites well developed, implemented in participation with local stakeholders and widely disseminated to all relevant stakeholders.   
The estimated progress since the beginning of the project is 40%.
Management planning process has been commenced since the beginning of this year, where several consultation workshops and meetings have been carried out with all relevant stakeholders to identify the vision and general objective of each PA. Stakeholders also agreed on the management plan's format and advocate the adaptive management approach. Data collection and challenges identification also accomplished. By the beginning of 2010, all available data and challenges will be assessed and accordingly, a number of objectives and measures will be specified within an adaptive management plans. PAs management and staff developed their work plan based on the vision and general objective.
</v>
      </c>
      <c r="H82" s="223"/>
      <c r="I82" t="s">
        <v>288</v>
      </c>
    </row>
    <row r="83" spans="1:9" x14ac:dyDescent="0.25">
      <c r="A83" s="17" t="s">
        <v>1115</v>
      </c>
      <c r="B83" s="17" t="s">
        <v>1030</v>
      </c>
      <c r="C83" s="17" t="s">
        <v>432</v>
      </c>
      <c r="D83" s="17" t="s">
        <v>873</v>
      </c>
      <c r="G83" s="223" t="str">
        <f>IF(I83="","",I83)</f>
        <v/>
      </c>
      <c r="H83" s="223"/>
    </row>
    <row r="84" spans="1:9" x14ac:dyDescent="0.25">
      <c r="G84" s="39" t="s">
        <v>595</v>
      </c>
    </row>
    <row r="85" spans="1:9" x14ac:dyDescent="0.25">
      <c r="A85" s="17" t="s">
        <v>1115</v>
      </c>
      <c r="B85" s="17" t="s">
        <v>1035</v>
      </c>
      <c r="C85" s="17" t="s">
        <v>433</v>
      </c>
      <c r="D85" s="17" t="s">
        <v>1036</v>
      </c>
      <c r="G85" s="223" t="str">
        <f>IF(I85="","",I85)</f>
        <v xml:space="preserve">Output3.1
Local communities’ relationships with demonstration sites and site resources assessed with their full participation
The estimated progress since the beginning of the project is 70%.
Consequent to the early Socio-economic surveys that have been carried out by the project to identify all sites' users and to what extent they use the natural resources, the project has conducted and facilitated a comprehensive field visit to the three PAs, where a group of international and national consultants accompanied with the relevant decision makers opened a discussion and debate  with local communities about certain issues which need a robust management solutions with a shared vision, these issues are:
• Jabal Abdel Aziz – grazing of sheep within the protected area and the recovery of wild pistachio forests.
• Abu Qubies – grazing of goats within the forest and the impact that this has on the vegetation.
• Fronloq – the location and security of tenure of the kiosks that provide services for visitors to the area.
The principle questions that arose from that discussions are:
• Are any alternative livelihood strategies really going to compensate for the opportunity costs?
• Are there any opportunities for agreed co-management or devolved management?
 The project currently is more convinced that although the community micro-enterprises funded by the project will take place, the community will still be dependent upon many of the natural values of the protected areas and neither will the conflicts have gone away. Unless that both community and the project move to where they can begin to discuss the benefits to the community from engagement in the planning and management process. Accordingly, the project initiated a deep discussions and negotiations with local communities as well as decision makers to ensure better participation of local community in the management planning process of the three PAs and the socio-economic scheme which recommended that any micro-enterprises at any of the three sites should consider the above mentioned issues and must enhance the sustainable utilization option of the sites' natural resources rather than the strict protection, 
</v>
      </c>
      <c r="H85" s="223"/>
      <c r="I85" t="s">
        <v>287</v>
      </c>
    </row>
    <row r="86" spans="1:9" x14ac:dyDescent="0.25">
      <c r="A86" s="17" t="s">
        <v>1115</v>
      </c>
      <c r="B86" s="17" t="s">
        <v>1035</v>
      </c>
      <c r="C86" s="17" t="s">
        <v>433</v>
      </c>
      <c r="D86" s="17" t="s">
        <v>569</v>
      </c>
      <c r="G86" s="223" t="str">
        <f>IF(I86="","",I86)</f>
        <v xml:space="preserve">Output3.2 
Threats arising from local communities activities in and around site areas fully addressed in sites’ management plans and operational actions
The estimated progress since the beginning of the project is 60%.
Although the PAs management plans are currently in the process of development, the project has moved forward and initiated a set of measures to address the issue of threats that are arising from local communities activities, these measures are:
1. The project carried out a rangeland rapid assessment at Jabal Abdel Aziz Protected Area aimed to identify the current situation of  grazing activities at the PA, the assessment has answered the following important questions:
• The estimate number of sheep and other grazers that often graze within and around the PA.
• The distribution of habitats that often subjected to overgrazing.
• Ownership of sheep herds.
• Seasons of grazing
• The carrying capacity of grazing at Jabal Abdel Aziz Protected Area.
All of the baseline data have installed into GIS Program. Accordingly, zoning will be used to propose a rangeland rehabilitation plan for the purpose of socio-economic development of the local community of the area.
2. A rapid assessment survey on tourism and visitors' activities at Fronloq Protected Area has been carried out, the assessment aimed to provide in depth understanding about the severity of tourism operations within the PA 's different habitats and recommend a set of measures that could mitigate the negative impacts of the tourism operations  on the  Fronloq Forest eco-system. An efficient visitor's management plan has been delivered, and the project is discussing the measures to enforce the implementation of its recommendations with the Forestry Directorate at MAAR.
3. An experimental and monitoring fenced area has been prepared for the purpose of research to measure the impact of tourists within the core area of the forest on the natural regeneration of the Quercus  pseudocerris.
</v>
      </c>
      <c r="H86" s="223"/>
      <c r="I86" t="s">
        <v>286</v>
      </c>
    </row>
    <row r="87" spans="1:9" x14ac:dyDescent="0.25">
      <c r="A87" s="17" t="s">
        <v>1115</v>
      </c>
      <c r="B87" s="17" t="s">
        <v>1035</v>
      </c>
      <c r="C87" s="17" t="s">
        <v>433</v>
      </c>
      <c r="D87" s="17" t="s">
        <v>570</v>
      </c>
      <c r="G87" s="223" t="str">
        <f>IF(I87="","",I87)</f>
        <v xml:space="preserve">Output3.3 
Alternative livelihood activities and opportunities are identified and made available to target local communities where required and with the maximum possible level of participation
The estimated progress since the beginning of the project is 30%.
All the activities of the previous outputs (3.1 &amp; 3.2), have contributed to draw the socio-economic strategy at the three PAs.  After deep discussions, consultation and debate with all relevant stakeholders, specifically, local users of the natural resources and  decision makers with scientific support provided by the PAs teams and the project consultants, , it has been identified that the entire livelihood activities that would be funded by the project better to be related to the following  fields of income-generation themes:
• Rangeland rehabilitation and development micro-enterprises to substitute those critical rangelands in and around the Jabal Abdel Aziz Protected Area.
• A community-based tourism activity in Fronloq Protected Area with the possibility of some eco-friendly and sustainable garden farming.
• An Agro-biodiversity related micro-enterprises in Abu Qubeis Protected Area.
In order to initiate the implementation of the socio-economic scheme in and around the three PAs, the project has facilitated the establishment of 12 local CBOs (four in each site). A well designed and tailored capacity building program has been developed and implemented by the project to raise the institutional capacity of those CBOs and enable its teams to design, develop and run businesses in sustainable manner. Members of the 12 CBOs have been trained on different subjects, the sustainable management of natural resources in their sites, project design, fund raising and proposal writing, feasibility studies and project management. On the institutional level, efficient financial and administration systems have been developed by national experts with close consultation of the CBOs members. Mechanisms for funding still in process and the project will start the implementation of the micro-enterprises on ground as soon as those mechanisms approved by all project stakeholders.
</v>
      </c>
      <c r="H87" s="223"/>
      <c r="I87" t="s">
        <v>285</v>
      </c>
    </row>
    <row r="88" spans="1:9" x14ac:dyDescent="0.25">
      <c r="A88" s="17" t="s">
        <v>1115</v>
      </c>
      <c r="B88" s="17" t="s">
        <v>1035</v>
      </c>
      <c r="C88" s="17" t="s">
        <v>433</v>
      </c>
      <c r="D88" s="17" t="s">
        <v>571</v>
      </c>
      <c r="G88" s="223" t="str">
        <f>IF(I88="","",I88)</f>
        <v/>
      </c>
      <c r="H88" s="223"/>
    </row>
    <row r="89" spans="1:9" x14ac:dyDescent="0.25">
      <c r="G89" s="39" t="s">
        <v>596</v>
      </c>
    </row>
    <row r="90" spans="1:9" x14ac:dyDescent="0.25">
      <c r="A90" s="17" t="s">
        <v>1115</v>
      </c>
      <c r="B90" s="17" t="s">
        <v>562</v>
      </c>
      <c r="C90" s="17" t="s">
        <v>434</v>
      </c>
      <c r="D90" s="17" t="s">
        <v>883</v>
      </c>
      <c r="G90" s="223" t="str">
        <f>IF(I90="","",I90)</f>
        <v xml:space="preserve">Project Management Unit
The Project Management Unit –PMU has performed well during the reporting period; convened meetings, initiated dialogues, facilitated workshops and meetings. The PMU achieved all duties with close consultation with partners (MAAR, MSEA, and UNDP). Expenditures and financial planning during the reporting period were according to the annual work plan, a special budget review and expenditures  monitoring scheme, and the PMU  implemented the following 
during the reporting period: 12 training courses at national and regional levels for both work teams and local communities.  Recruitment of 6 national experts, and 5 international and regional consultants. 1 sub-contract with specialized firm to carry out the thematic subcontract of project outcome2. The sub-contractor firm has achieved all duties according to its annual work plan with the project. Subcontract started in Nov, 2008 and expected to be finished by the end of 2011. Launching the public awareness campaign with its various activities targeting various sectors.
</v>
      </c>
      <c r="H90" s="223"/>
      <c r="I90" t="s">
        <v>19</v>
      </c>
    </row>
    <row r="91" spans="1:9" x14ac:dyDescent="0.25">
      <c r="A91" s="17" t="s">
        <v>1115</v>
      </c>
      <c r="B91" s="17" t="s">
        <v>562</v>
      </c>
      <c r="C91" s="17" t="s">
        <v>434</v>
      </c>
      <c r="D91" s="17" t="s">
        <v>886</v>
      </c>
      <c r="G91" s="223" t="str">
        <f>IF(I91="","",I91)</f>
        <v/>
      </c>
      <c r="H91" s="223"/>
    </row>
    <row r="92" spans="1:9" x14ac:dyDescent="0.25">
      <c r="A92" s="17" t="s">
        <v>1115</v>
      </c>
      <c r="B92" s="17" t="s">
        <v>562</v>
      </c>
      <c r="C92" s="17" t="s">
        <v>434</v>
      </c>
      <c r="D92" s="17" t="s">
        <v>572</v>
      </c>
      <c r="G92" s="223" t="str">
        <f>IF(I92="","",I92)</f>
        <v/>
      </c>
      <c r="H92" s="223"/>
    </row>
    <row r="93" spans="1:9" x14ac:dyDescent="0.25">
      <c r="A93" s="17" t="s">
        <v>1115</v>
      </c>
      <c r="B93" s="17" t="s">
        <v>562</v>
      </c>
      <c r="C93" s="17" t="s">
        <v>434</v>
      </c>
      <c r="D93" s="17" t="s">
        <v>573</v>
      </c>
      <c r="G93" s="223" t="str">
        <f>IF(I93="","",I93)</f>
        <v/>
      </c>
      <c r="H93" s="223"/>
    </row>
    <row r="94" spans="1:9" x14ac:dyDescent="0.25">
      <c r="G94" s="39" t="s">
        <v>597</v>
      </c>
    </row>
    <row r="95" spans="1:9" x14ac:dyDescent="0.25">
      <c r="A95" s="17" t="s">
        <v>1115</v>
      </c>
      <c r="B95" s="17" t="s">
        <v>563</v>
      </c>
      <c r="C95" s="17" t="s">
        <v>435</v>
      </c>
      <c r="D95" s="17" t="s">
        <v>574</v>
      </c>
      <c r="G95" s="223" t="str">
        <f>IF(I95="","",I95)</f>
        <v/>
      </c>
      <c r="H95" s="223"/>
    </row>
    <row r="96" spans="1:9" x14ac:dyDescent="0.25">
      <c r="A96" s="17" t="s">
        <v>1115</v>
      </c>
      <c r="B96" s="17" t="s">
        <v>563</v>
      </c>
      <c r="C96" s="17" t="s">
        <v>435</v>
      </c>
      <c r="D96" s="17" t="s">
        <v>575</v>
      </c>
      <c r="G96" s="223" t="str">
        <f>IF(I96="","",I96)</f>
        <v/>
      </c>
      <c r="H96" s="223"/>
    </row>
    <row r="97" spans="1:8" x14ac:dyDescent="0.25">
      <c r="A97" s="17" t="s">
        <v>1115</v>
      </c>
      <c r="B97" s="17" t="s">
        <v>563</v>
      </c>
      <c r="C97" s="17" t="s">
        <v>435</v>
      </c>
      <c r="D97" s="17" t="s">
        <v>20</v>
      </c>
      <c r="G97" s="223" t="str">
        <f>IF(I97="","",I97)</f>
        <v/>
      </c>
      <c r="H97" s="223"/>
    </row>
    <row r="98" spans="1:8" x14ac:dyDescent="0.25">
      <c r="A98" s="17" t="s">
        <v>1115</v>
      </c>
      <c r="B98" s="17" t="s">
        <v>563</v>
      </c>
      <c r="C98" s="17" t="s">
        <v>435</v>
      </c>
      <c r="D98" s="17" t="s">
        <v>576</v>
      </c>
      <c r="G98" s="223" t="str">
        <f>IF(I98="","",I98)</f>
        <v/>
      </c>
      <c r="H98" s="223"/>
    </row>
    <row r="99" spans="1:8" x14ac:dyDescent="0.25">
      <c r="G99" s="39" t="s">
        <v>598</v>
      </c>
    </row>
    <row r="100" spans="1:8" x14ac:dyDescent="0.25">
      <c r="A100" s="17" t="s">
        <v>1115</v>
      </c>
      <c r="B100" s="17" t="s">
        <v>564</v>
      </c>
      <c r="C100" s="17" t="s">
        <v>922</v>
      </c>
      <c r="D100" s="17" t="s">
        <v>577</v>
      </c>
      <c r="G100" s="223" t="str">
        <f>IF(I100="","",I100)</f>
        <v/>
      </c>
      <c r="H100" s="223"/>
    </row>
    <row r="101" spans="1:8" x14ac:dyDescent="0.25">
      <c r="A101" s="17" t="s">
        <v>1115</v>
      </c>
      <c r="B101" s="17" t="s">
        <v>564</v>
      </c>
      <c r="C101" s="17" t="s">
        <v>922</v>
      </c>
      <c r="D101" s="17" t="s">
        <v>578</v>
      </c>
      <c r="G101" s="223" t="str">
        <f>IF(I101="","",I101)</f>
        <v/>
      </c>
      <c r="H101" s="223"/>
    </row>
    <row r="102" spans="1:8" x14ac:dyDescent="0.25">
      <c r="A102" s="17" t="s">
        <v>1115</v>
      </c>
      <c r="B102" s="17" t="s">
        <v>564</v>
      </c>
      <c r="C102" s="17" t="s">
        <v>922</v>
      </c>
      <c r="D102" s="17" t="s">
        <v>579</v>
      </c>
      <c r="G102" s="223" t="str">
        <f>IF(I102="","",I102)</f>
        <v/>
      </c>
      <c r="H102" s="223"/>
    </row>
    <row r="103" spans="1:8" x14ac:dyDescent="0.25">
      <c r="A103" s="17" t="s">
        <v>1115</v>
      </c>
      <c r="B103" s="17" t="s">
        <v>564</v>
      </c>
      <c r="C103" s="17" t="s">
        <v>922</v>
      </c>
      <c r="D103" s="17" t="s">
        <v>457</v>
      </c>
      <c r="G103" s="223" t="str">
        <f>IF(I103="","",I103)</f>
        <v/>
      </c>
      <c r="H103" s="223"/>
    </row>
    <row r="104" spans="1:8" x14ac:dyDescent="0.25">
      <c r="G104" s="39" t="s">
        <v>599</v>
      </c>
    </row>
    <row r="105" spans="1:8" x14ac:dyDescent="0.25">
      <c r="A105" s="17" t="s">
        <v>1115</v>
      </c>
      <c r="B105" s="17" t="s">
        <v>565</v>
      </c>
      <c r="C105" s="17" t="s">
        <v>930</v>
      </c>
      <c r="D105" s="17" t="s">
        <v>1096</v>
      </c>
      <c r="G105" s="223" t="str">
        <f>IF(I105="","",I105)</f>
        <v/>
      </c>
      <c r="H105" s="223"/>
    </row>
    <row r="106" spans="1:8" x14ac:dyDescent="0.25">
      <c r="A106" s="17" t="s">
        <v>1115</v>
      </c>
      <c r="B106" s="17" t="s">
        <v>565</v>
      </c>
      <c r="C106" s="17" t="s">
        <v>930</v>
      </c>
      <c r="D106" s="17" t="s">
        <v>580</v>
      </c>
      <c r="G106" s="223" t="str">
        <f>IF(I106="","",I106)</f>
        <v/>
      </c>
      <c r="H106" s="223"/>
    </row>
    <row r="107" spans="1:8" x14ac:dyDescent="0.25">
      <c r="A107" s="17" t="s">
        <v>1115</v>
      </c>
      <c r="B107" s="17" t="s">
        <v>565</v>
      </c>
      <c r="C107" s="17" t="s">
        <v>930</v>
      </c>
      <c r="D107" s="17" t="s">
        <v>581</v>
      </c>
      <c r="G107" s="223" t="str">
        <f>IF(I107="","",I107)</f>
        <v/>
      </c>
      <c r="H107" s="223"/>
    </row>
    <row r="108" spans="1:8" x14ac:dyDescent="0.25">
      <c r="A108" s="17" t="s">
        <v>1115</v>
      </c>
      <c r="B108" s="17" t="s">
        <v>565</v>
      </c>
      <c r="C108" s="17" t="s">
        <v>930</v>
      </c>
      <c r="D108" s="17" t="s">
        <v>582</v>
      </c>
      <c r="G108" s="223" t="str">
        <f>IF(I108="","",I108)</f>
        <v/>
      </c>
      <c r="H108" s="223"/>
    </row>
    <row r="109" spans="1:8" x14ac:dyDescent="0.25">
      <c r="G109" s="39" t="s">
        <v>600</v>
      </c>
    </row>
    <row r="110" spans="1:8" x14ac:dyDescent="0.25">
      <c r="A110" s="17" t="s">
        <v>1115</v>
      </c>
      <c r="B110" s="17" t="s">
        <v>566</v>
      </c>
      <c r="C110" s="17" t="s">
        <v>931</v>
      </c>
      <c r="D110" s="17" t="s">
        <v>583</v>
      </c>
      <c r="G110" s="223" t="str">
        <f>IF(I110="","",I110)</f>
        <v/>
      </c>
      <c r="H110" s="223"/>
    </row>
    <row r="111" spans="1:8" x14ac:dyDescent="0.25">
      <c r="A111" s="17" t="s">
        <v>1115</v>
      </c>
      <c r="B111" s="17" t="s">
        <v>566</v>
      </c>
      <c r="C111" s="17" t="s">
        <v>931</v>
      </c>
      <c r="D111" s="17" t="s">
        <v>584</v>
      </c>
      <c r="G111" s="223" t="str">
        <f>IF(I111="","",I111)</f>
        <v/>
      </c>
      <c r="H111" s="223"/>
    </row>
    <row r="112" spans="1:8" x14ac:dyDescent="0.25">
      <c r="A112" s="17" t="s">
        <v>1115</v>
      </c>
      <c r="B112" s="17" t="s">
        <v>566</v>
      </c>
      <c r="C112" s="17" t="s">
        <v>931</v>
      </c>
      <c r="D112" s="17" t="s">
        <v>585</v>
      </c>
      <c r="G112" s="223" t="str">
        <f>IF(I112="","",I112)</f>
        <v/>
      </c>
      <c r="H112" s="223"/>
    </row>
    <row r="113" spans="1:9" x14ac:dyDescent="0.25">
      <c r="A113" s="17" t="s">
        <v>1115</v>
      </c>
      <c r="B113" s="17" t="s">
        <v>566</v>
      </c>
      <c r="C113" s="17" t="s">
        <v>931</v>
      </c>
      <c r="D113" s="17" t="s">
        <v>586</v>
      </c>
      <c r="G113" s="223" t="str">
        <f>IF(I113="","",I113)</f>
        <v/>
      </c>
      <c r="H113" s="223"/>
    </row>
    <row r="114" spans="1:9" x14ac:dyDescent="0.25">
      <c r="G114" s="39" t="s">
        <v>601</v>
      </c>
    </row>
    <row r="115" spans="1:9" x14ac:dyDescent="0.25">
      <c r="A115" s="17" t="s">
        <v>1115</v>
      </c>
      <c r="B115" s="17" t="s">
        <v>567</v>
      </c>
      <c r="C115" s="17" t="s">
        <v>932</v>
      </c>
      <c r="D115" s="17" t="s">
        <v>21</v>
      </c>
      <c r="G115" s="223" t="str">
        <f>IF(I115="","",I115)</f>
        <v/>
      </c>
      <c r="H115" s="223"/>
    </row>
    <row r="116" spans="1:9" x14ac:dyDescent="0.25">
      <c r="A116" s="17" t="s">
        <v>1115</v>
      </c>
      <c r="B116" s="17" t="s">
        <v>567</v>
      </c>
      <c r="C116" s="17" t="s">
        <v>932</v>
      </c>
      <c r="D116" s="17" t="s">
        <v>587</v>
      </c>
      <c r="G116" s="223" t="str">
        <f>IF(I116="","",I116)</f>
        <v/>
      </c>
      <c r="H116" s="223"/>
    </row>
    <row r="117" spans="1:9" x14ac:dyDescent="0.25">
      <c r="A117" s="17" t="s">
        <v>1115</v>
      </c>
      <c r="B117" s="17" t="s">
        <v>567</v>
      </c>
      <c r="C117" s="17" t="s">
        <v>932</v>
      </c>
      <c r="D117" s="17" t="s">
        <v>588</v>
      </c>
      <c r="G117" s="223" t="str">
        <f>IF(I117="","",I117)</f>
        <v/>
      </c>
      <c r="H117" s="223"/>
    </row>
    <row r="118" spans="1:9" x14ac:dyDescent="0.25">
      <c r="A118" s="17" t="s">
        <v>1115</v>
      </c>
      <c r="B118" s="17" t="s">
        <v>567</v>
      </c>
      <c r="C118" s="17" t="s">
        <v>932</v>
      </c>
      <c r="D118" s="17" t="s">
        <v>589</v>
      </c>
      <c r="G118" s="223" t="str">
        <f>IF(I118="","",I118)</f>
        <v/>
      </c>
      <c r="H118" s="223"/>
    </row>
    <row r="119" spans="1:9" x14ac:dyDescent="0.25">
      <c r="G119" s="39" t="s">
        <v>602</v>
      </c>
    </row>
    <row r="120" spans="1:9" x14ac:dyDescent="0.25">
      <c r="A120" s="17" t="s">
        <v>1115</v>
      </c>
      <c r="B120" s="17" t="s">
        <v>568</v>
      </c>
      <c r="C120" s="17" t="s">
        <v>933</v>
      </c>
      <c r="D120" s="17" t="s">
        <v>590</v>
      </c>
      <c r="G120" s="223" t="str">
        <f>IF(I120="","",I120)</f>
        <v/>
      </c>
      <c r="H120" s="223"/>
    </row>
    <row r="121" spans="1:9" x14ac:dyDescent="0.25">
      <c r="A121" s="17" t="s">
        <v>1115</v>
      </c>
      <c r="B121" s="17" t="s">
        <v>568</v>
      </c>
      <c r="C121" s="17" t="s">
        <v>933</v>
      </c>
      <c r="D121" s="17" t="s">
        <v>22</v>
      </c>
      <c r="G121" s="223" t="str">
        <f>IF(I121="","",I121)</f>
        <v/>
      </c>
      <c r="H121" s="223"/>
    </row>
    <row r="122" spans="1:9" x14ac:dyDescent="0.25">
      <c r="A122" s="17" t="s">
        <v>1115</v>
      </c>
      <c r="B122" s="17" t="s">
        <v>568</v>
      </c>
      <c r="C122" s="17" t="s">
        <v>933</v>
      </c>
      <c r="D122" s="17" t="s">
        <v>1000</v>
      </c>
      <c r="G122" s="223" t="str">
        <f>IF(I122="","",I122)</f>
        <v/>
      </c>
      <c r="H122" s="223"/>
    </row>
    <row r="123" spans="1:9" x14ac:dyDescent="0.25">
      <c r="A123" s="17" t="s">
        <v>1115</v>
      </c>
      <c r="B123" s="17" t="s">
        <v>568</v>
      </c>
      <c r="C123" s="17" t="s">
        <v>933</v>
      </c>
      <c r="D123" s="17" t="s">
        <v>591</v>
      </c>
      <c r="G123" s="223" t="str">
        <f>IF(I123="","",I123)</f>
        <v/>
      </c>
      <c r="H123" s="223"/>
    </row>
    <row r="124" spans="1:9" x14ac:dyDescent="0.25">
      <c r="F124" s="30"/>
      <c r="G124" s="224"/>
      <c r="H124" s="224"/>
    </row>
    <row r="125" spans="1:9" x14ac:dyDescent="0.25">
      <c r="G125" s="225" t="s">
        <v>592</v>
      </c>
      <c r="H125" s="225"/>
    </row>
    <row r="126" spans="1:9" x14ac:dyDescent="0.25">
      <c r="G126" s="35" t="s">
        <v>413</v>
      </c>
    </row>
    <row r="127" spans="1:9" x14ac:dyDescent="0.25">
      <c r="A127" s="17" t="s">
        <v>1258</v>
      </c>
      <c r="D127" s="17" t="s">
        <v>404</v>
      </c>
      <c r="G127" s="39" t="s">
        <v>406</v>
      </c>
      <c r="H127" s="31" t="str">
        <f>IF(I127="","",I127)</f>
        <v>S</v>
      </c>
      <c r="I127" t="s">
        <v>422</v>
      </c>
    </row>
    <row r="128" spans="1:9" x14ac:dyDescent="0.25">
      <c r="A128" s="17" t="s">
        <v>1258</v>
      </c>
      <c r="D128" s="17" t="s">
        <v>709</v>
      </c>
      <c r="G128" s="39" t="s">
        <v>407</v>
      </c>
      <c r="H128" s="31" t="str">
        <f>IF(I128="","",I128)</f>
        <v>HS - Highly Satisfactory</v>
      </c>
      <c r="I128" t="s">
        <v>505</v>
      </c>
    </row>
    <row r="129" spans="1:9" x14ac:dyDescent="0.25">
      <c r="A129" s="17" t="s">
        <v>1258</v>
      </c>
      <c r="D129" s="17" t="s">
        <v>677</v>
      </c>
      <c r="G129" s="39" t="s">
        <v>452</v>
      </c>
      <c r="H129" s="31" t="str">
        <f>IF(I129="","",I129)</f>
        <v/>
      </c>
    </row>
    <row r="130" spans="1:9" x14ac:dyDescent="0.25">
      <c r="A130" s="17" t="s">
        <v>1258</v>
      </c>
      <c r="D130" s="17" t="s">
        <v>678</v>
      </c>
      <c r="G130" s="39" t="s">
        <v>1112</v>
      </c>
      <c r="H130" s="31" t="str">
        <f>IF(I130="","",I130)</f>
        <v/>
      </c>
    </row>
    <row r="131" spans="1:9" x14ac:dyDescent="0.25">
      <c r="A131" s="17" t="s">
        <v>1258</v>
      </c>
      <c r="D131" s="17" t="s">
        <v>745</v>
      </c>
      <c r="G131" s="39" t="s">
        <v>636</v>
      </c>
      <c r="H131" s="31" t="str">
        <f>IF(I131="","",I131)</f>
        <v xml:space="preserve">The project has implemented the activities of annual plan in line with MTE recommendations. </v>
      </c>
      <c r="I131" t="s">
        <v>385</v>
      </c>
    </row>
    <row r="132" spans="1:9" x14ac:dyDescent="0.25">
      <c r="G132" s="35" t="s">
        <v>453</v>
      </c>
    </row>
    <row r="133" spans="1:9" x14ac:dyDescent="0.25">
      <c r="A133" s="17" t="s">
        <v>1258</v>
      </c>
      <c r="D133" s="17" t="s">
        <v>857</v>
      </c>
      <c r="G133" s="39" t="s">
        <v>406</v>
      </c>
      <c r="H133" s="31" t="str">
        <f>IF(I133="","",I133)</f>
        <v>S</v>
      </c>
      <c r="I133" t="s">
        <v>422</v>
      </c>
    </row>
    <row r="134" spans="1:9" x14ac:dyDescent="0.25">
      <c r="A134" s="17" t="s">
        <v>1258</v>
      </c>
      <c r="D134" s="17" t="s">
        <v>858</v>
      </c>
      <c r="G134" s="39" t="s">
        <v>407</v>
      </c>
      <c r="H134" s="31" t="str">
        <f>IF(I134="","",I134)</f>
        <v/>
      </c>
    </row>
    <row r="135" spans="1:9" x14ac:dyDescent="0.25">
      <c r="A135" s="17" t="s">
        <v>1258</v>
      </c>
      <c r="D135" s="17" t="s">
        <v>683</v>
      </c>
      <c r="G135" s="39" t="s">
        <v>452</v>
      </c>
      <c r="H135" s="31" t="str">
        <f>IF(I135="","",I135)</f>
        <v/>
      </c>
    </row>
    <row r="136" spans="1:9" x14ac:dyDescent="0.25">
      <c r="A136" s="17" t="s">
        <v>1258</v>
      </c>
      <c r="D136" s="17" t="s">
        <v>405</v>
      </c>
      <c r="G136" s="39" t="s">
        <v>1112</v>
      </c>
      <c r="H136" s="31" t="str">
        <f>IF(I136="","",I136)</f>
        <v/>
      </c>
    </row>
    <row r="137" spans="1:9" x14ac:dyDescent="0.25">
      <c r="A137" s="17" t="s">
        <v>1258</v>
      </c>
      <c r="D137" s="17" t="s">
        <v>684</v>
      </c>
      <c r="G137" s="39" t="s">
        <v>636</v>
      </c>
      <c r="H137" s="31" t="str">
        <f>IF(I137="","",I137)</f>
        <v/>
      </c>
    </row>
    <row r="138" spans="1:9" x14ac:dyDescent="0.25">
      <c r="G138" s="35" t="s">
        <v>501</v>
      </c>
    </row>
    <row r="139" spans="1:9" x14ac:dyDescent="0.25">
      <c r="A139" s="17" t="s">
        <v>1258</v>
      </c>
      <c r="D139" s="17" t="s">
        <v>863</v>
      </c>
      <c r="G139" s="39" t="s">
        <v>406</v>
      </c>
      <c r="H139" s="31" t="str">
        <f>IF(I139="","",I139)</f>
        <v>S</v>
      </c>
      <c r="I139" t="s">
        <v>422</v>
      </c>
    </row>
    <row r="140" spans="1:9" x14ac:dyDescent="0.25">
      <c r="A140" s="17" t="s">
        <v>1258</v>
      </c>
      <c r="D140" s="17" t="s">
        <v>864</v>
      </c>
      <c r="G140" s="39" t="s">
        <v>407</v>
      </c>
      <c r="H140" s="31" t="str">
        <f>IF(I140="","",I140)</f>
        <v>HS - Highly Satisfactory</v>
      </c>
      <c r="I140" t="s">
        <v>505</v>
      </c>
    </row>
    <row r="141" spans="1:9" x14ac:dyDescent="0.25">
      <c r="A141" s="17" t="s">
        <v>1258</v>
      </c>
      <c r="D141" s="17" t="s">
        <v>703</v>
      </c>
      <c r="G141" s="39" t="s">
        <v>452</v>
      </c>
      <c r="H141" s="31" t="str">
        <f>IF(I141="","",I141)</f>
        <v/>
      </c>
    </row>
    <row r="142" spans="1:9" x14ac:dyDescent="0.25">
      <c r="A142" s="17" t="s">
        <v>1258</v>
      </c>
      <c r="D142" s="17" t="s">
        <v>704</v>
      </c>
      <c r="G142" s="39" t="s">
        <v>1112</v>
      </c>
      <c r="H142" s="31" t="str">
        <f>IF(I142="","",I142)</f>
        <v/>
      </c>
    </row>
    <row r="143" spans="1:9" x14ac:dyDescent="0.25">
      <c r="A143" s="17" t="s">
        <v>1258</v>
      </c>
      <c r="D143" s="17" t="s">
        <v>746</v>
      </c>
      <c r="G143" s="39" t="s">
        <v>636</v>
      </c>
      <c r="H143" s="31" t="str">
        <f>IF(I143="","",I143)</f>
        <v/>
      </c>
    </row>
    <row r="144" spans="1:9" x14ac:dyDescent="0.25">
      <c r="G144" s="35" t="s">
        <v>454</v>
      </c>
    </row>
    <row r="145" spans="1:9" x14ac:dyDescent="0.25">
      <c r="A145" s="17" t="s">
        <v>1258</v>
      </c>
      <c r="D145" s="17" t="s">
        <v>873</v>
      </c>
      <c r="G145" s="39" t="s">
        <v>406</v>
      </c>
      <c r="H145" s="31" t="str">
        <f>IF(I145="","",I145)</f>
        <v>S</v>
      </c>
      <c r="I145" t="s">
        <v>422</v>
      </c>
    </row>
    <row r="146" spans="1:9" x14ac:dyDescent="0.25">
      <c r="A146" s="17" t="s">
        <v>1258</v>
      </c>
      <c r="D146" s="17" t="s">
        <v>874</v>
      </c>
      <c r="G146" s="39" t="s">
        <v>407</v>
      </c>
      <c r="H146" s="31" t="str">
        <f>IF(I146="","",I146)</f>
        <v>HS - Highly Satisfactory</v>
      </c>
      <c r="I146" t="s">
        <v>505</v>
      </c>
    </row>
    <row r="147" spans="1:9" x14ac:dyDescent="0.25">
      <c r="A147" s="17" t="s">
        <v>1258</v>
      </c>
      <c r="D147" s="17" t="s">
        <v>455</v>
      </c>
      <c r="G147" s="39" t="s">
        <v>452</v>
      </c>
      <c r="H147" s="31" t="str">
        <f>IF(I147="","",I147)</f>
        <v/>
      </c>
    </row>
    <row r="148" spans="1:9" x14ac:dyDescent="0.25">
      <c r="A148" s="17" t="s">
        <v>1258</v>
      </c>
      <c r="D148" s="17" t="s">
        <v>747</v>
      </c>
      <c r="G148" s="39" t="s">
        <v>1112</v>
      </c>
      <c r="H148" s="31" t="str">
        <f>IF(I148="","",I148)</f>
        <v/>
      </c>
    </row>
    <row r="149" spans="1:9" x14ac:dyDescent="0.25">
      <c r="A149" s="17" t="s">
        <v>1258</v>
      </c>
      <c r="D149" s="17" t="s">
        <v>748</v>
      </c>
      <c r="G149" s="39" t="s">
        <v>636</v>
      </c>
      <c r="H149" s="31" t="str">
        <f>IF(I149="","",I149)</f>
        <v/>
      </c>
    </row>
    <row r="150" spans="1:9" x14ac:dyDescent="0.25">
      <c r="G150" s="35" t="s">
        <v>403</v>
      </c>
    </row>
    <row r="151" spans="1:9" x14ac:dyDescent="0.25">
      <c r="A151" s="17" t="s">
        <v>1258</v>
      </c>
      <c r="D151" s="17" t="s">
        <v>569</v>
      </c>
      <c r="G151" s="39" t="s">
        <v>406</v>
      </c>
      <c r="H151" s="31" t="str">
        <f>IF(I151="","",I151)</f>
        <v>MS</v>
      </c>
      <c r="I151" t="s">
        <v>423</v>
      </c>
    </row>
    <row r="152" spans="1:9" x14ac:dyDescent="0.25">
      <c r="A152" s="17" t="s">
        <v>1258</v>
      </c>
      <c r="D152" s="17" t="s">
        <v>878</v>
      </c>
      <c r="G152" s="39" t="s">
        <v>407</v>
      </c>
      <c r="H152" s="31" t="str">
        <f>IF(I152="","",I152)</f>
        <v>S – Satisfactory</v>
      </c>
      <c r="I152" t="s">
        <v>506</v>
      </c>
    </row>
    <row r="153" spans="1:9" x14ac:dyDescent="0.25">
      <c r="A153" s="17" t="s">
        <v>1258</v>
      </c>
      <c r="D153" s="17" t="s">
        <v>456</v>
      </c>
      <c r="G153" s="39" t="s">
        <v>452</v>
      </c>
      <c r="H153" s="31" t="str">
        <f>IF(I153="","",I153)</f>
        <v/>
      </c>
    </row>
    <row r="154" spans="1:9" x14ac:dyDescent="0.25">
      <c r="A154" s="17" t="s">
        <v>1258</v>
      </c>
      <c r="D154" s="17" t="s">
        <v>749</v>
      </c>
      <c r="G154" s="39" t="s">
        <v>1112</v>
      </c>
      <c r="H154" s="31" t="str">
        <f>IF(I154="","",I154)</f>
        <v xml:space="preserve">The project team has put a lot of emphasis to follow up the MTE recommendation and implementing the management response; According to the revised log frame and progress indictor, the project has shown a significant progress,  particularly ,towards outcomes 1 and 2   </v>
      </c>
      <c r="I154" t="s">
        <v>386</v>
      </c>
    </row>
    <row r="155" spans="1:9" x14ac:dyDescent="0.25">
      <c r="A155" s="17" t="s">
        <v>1258</v>
      </c>
      <c r="D155" s="17" t="s">
        <v>750</v>
      </c>
      <c r="G155" s="39" t="s">
        <v>636</v>
      </c>
      <c r="H155" s="31" t="str">
        <f>IF(I155="","",I155)</f>
        <v xml:space="preserve">Since its inception, the project has gone through significant improvements at all levels with a steep learning curve for  UNDP, the national counterparts and the project team. Initial delays and mishaps have provided the team - collectively - with a better understanding of linkages between impacts and process, as well as of the importance of planning. In 2009, the Satisfactory rating is granted on the basis of the following: (i) the project team and national counterparts have taken serious action for the implementation of the recommendations of the mid-term review and the management response; (ii) despite an institutional reform of the Ministry of Local Authorities and the Environment into the Ministry of State for Environment Affairs, commitment and involvement in the project has not faltered and both Ministries (Environment and Agriculture) continue to cooperate along the lines of the MOU signed within the framework of the project and delineating their respective roles and responsibilities; (iii) the project team is demonstrating an increased handle over the technical aspects of the project as well as flexibility and a stronger focus on results, identifying and seizing opportunities that were not foreseen at project design and dropping elements of the project that are no longer relevant.
While it is yet too early for the project to start reporting on results and concrete achievements since the mid-term evaluation, a clear trend is emerging that indicates the project will most likely meet its objective and expected results. Significant progress has in particular been made at the level of the enabling environment, specifically in terms of the national legislation and facilitation of a broad dialogue on protected areas within the framework of the national eco-tourism strategy. Process-wise the project is progressing well, as expected for a foundational project. 
For the next implementation period, it is expected that (i) the project will be able to provide baseline information for TRAs at the three sites; (ii) have identified indicator species or ecosystem functions at each site to enable monitoring and adjustment of conservation and management approaches; (iii) initated the PA system level planning, at least through a dialogue based on the gap analysis currently being undertaken. 
The project could further gain from applying the UNDP/GEF institutional capacity assessment scorecard (completing the process that was initiated during the joint supervision mission of April 2009) through a collective and participatory process; similarly the financial sustainability scorecard could be completed as part of the system planning exercise at least as a means to trigger discussion and reflexion on some of the issues raised in these tools. 
Finally, and given the dramatic consecutive droughts that occured over the last few years in Jabal Abdel Aziz, closer monitoring and assessment of climate related risks and opportunities is recommended. In particular and given that Syria's PA system is mostly terrestrial (Med Forest) it would be opportune for the project to improve ecosystem caracterization of the PA sites - e.g. against Global 200 ecoregions - and to consider an assessment of forest carbon stocks, possibly as a way to initiate some discussion on the linkages between land use, land management and climate change. Potentially the project could collaborate with the First National Communication team on these two elements. 
In addition to risks related to climate change (drought and firest) two prominent risks still face the project. The first is related to institutional stability and possibility to operate under the project-based MOU, given the recent change and establishment of a Ministry of State for Environmental Affairs. Specifically, the project should target the new Minister, with support from UNDP CO, to raise her awareness of the objectives of the project, its importance and significance at the level of the country and globally. 
The second risk that has been extensively discussed within the framework of the joint supervision mission in April 2009 and following the mid-term evaluation and preparation of the management response relates to the sustainable use and community involvement in PA management. With regards to this crucial element, the project needs to carefully assess its approach to ensure that (i) local communities are not negatively impacted by PA conservation and management i.e. are not denied access to their resources and livelihoods; (ii) PA management - and managers in particular - engage with local communities in a constructive way that does not create perverse incentives and mechanisms. In particular, community buy in should not be "bought" but rather harnessed and truthfully enabled. This would imply that the project might need to work closely with the CBD focal point to identify initiatives in the country related to Access and Benefit Sharing. Should there be no such initiatives, the project team might want to table a proposal to the project board for initiating a review of best practice and implications of current national legislation on community access to natural resouces and benefits thereof. Benefit sharing "Hak El Entifa3" is an important dimension of co-management or at least community involvement in PA management. Similarly, and depending on the management objective set out for each site through the management planning exercise, it is recommended that the project considers different modalities and roles for local community representatives at different sites. For instance, it appears that Jabal Abdel Aziz would be managed for sustainable use of resources; and given grazing and poverty levels in the region a full-fledge community based natural resource management process may be considered for this specific site. For other sites, the structure and relation of the neighboring communities may call for other approaches to be applied. It is therefore recommended that the project team considers a general framework defining community engagement in PA management, however giving sufficient flexibility for differenciated approaches depending on individual site needs. Lastly, the project would have to ensure that critical ministries, such as the Ministry of Finance, become involved in the process sufficiently soon in the process to increase their understanding of the consevation agenda and contribute to its implementation. </v>
      </c>
      <c r="I155" t="s">
        <v>382</v>
      </c>
    </row>
    <row r="156" spans="1:9" x14ac:dyDescent="0.25">
      <c r="A156" s="205"/>
      <c r="F156" s="30"/>
      <c r="G156" s="226"/>
      <c r="H156" s="226"/>
    </row>
    <row r="157" spans="1:9" x14ac:dyDescent="0.25">
      <c r="F157" s="30"/>
      <c r="G157" s="225" t="s">
        <v>1116</v>
      </c>
      <c r="H157" s="225"/>
    </row>
    <row r="158" spans="1:9" x14ac:dyDescent="0.25">
      <c r="A158" s="29"/>
      <c r="B158" s="206"/>
      <c r="F158" s="30"/>
      <c r="G158" s="222" t="s">
        <v>491</v>
      </c>
      <c r="H158" s="222"/>
    </row>
    <row r="159" spans="1:9" x14ac:dyDescent="0.25">
      <c r="A159" s="29"/>
      <c r="B159" s="206"/>
      <c r="F159" s="30"/>
      <c r="G159" s="222" t="s">
        <v>492</v>
      </c>
      <c r="H159" s="222"/>
    </row>
    <row r="160" spans="1:9" x14ac:dyDescent="0.25">
      <c r="A160" s="208" t="s">
        <v>1116</v>
      </c>
      <c r="B160" s="206"/>
      <c r="D160" s="17" t="s">
        <v>1025</v>
      </c>
      <c r="F160" s="30"/>
      <c r="G160" s="207" t="s">
        <v>458</v>
      </c>
      <c r="H160" s="31" t="str">
        <f>IF(I160="","",I160)</f>
        <v/>
      </c>
    </row>
    <row r="161" spans="1:8" x14ac:dyDescent="0.25">
      <c r="A161" s="208" t="s">
        <v>1116</v>
      </c>
      <c r="B161" s="206"/>
      <c r="D161" s="17" t="s">
        <v>1027</v>
      </c>
      <c r="F161" s="30"/>
      <c r="G161" s="207" t="s">
        <v>459</v>
      </c>
      <c r="H161" s="31" t="str">
        <f>IF(I161="","",I161)</f>
        <v/>
      </c>
    </row>
    <row r="162" spans="1:8" x14ac:dyDescent="0.25">
      <c r="A162" s="29"/>
      <c r="B162" s="206"/>
      <c r="F162" s="30"/>
      <c r="G162" s="226"/>
      <c r="H162" s="226"/>
    </row>
    <row r="163" spans="1:8" x14ac:dyDescent="0.25">
      <c r="A163" s="29"/>
      <c r="B163" s="206"/>
      <c r="F163" s="30"/>
      <c r="G163" s="222" t="s">
        <v>494</v>
      </c>
      <c r="H163" s="222"/>
    </row>
    <row r="164" spans="1:8" x14ac:dyDescent="0.25">
      <c r="A164" s="208"/>
      <c r="B164" s="206"/>
      <c r="F164" s="30"/>
      <c r="G164" s="222" t="s">
        <v>495</v>
      </c>
      <c r="H164" s="222"/>
    </row>
    <row r="165" spans="1:8" x14ac:dyDescent="0.25">
      <c r="A165" s="208" t="s">
        <v>1116</v>
      </c>
      <c r="B165" s="206"/>
      <c r="D165" s="17" t="s">
        <v>866</v>
      </c>
      <c r="G165" s="207" t="s">
        <v>497</v>
      </c>
      <c r="H165" s="31" t="str">
        <f>IF(I165="","",I165)</f>
        <v/>
      </c>
    </row>
    <row r="166" spans="1:8" x14ac:dyDescent="0.25">
      <c r="A166" s="208" t="s">
        <v>1116</v>
      </c>
      <c r="B166" s="206"/>
      <c r="D166" s="17" t="s">
        <v>869</v>
      </c>
      <c r="G166" s="207" t="s">
        <v>460</v>
      </c>
      <c r="H166" s="31" t="str">
        <f>IF(I166="","",I166)</f>
        <v/>
      </c>
    </row>
    <row r="167" spans="1:8" x14ac:dyDescent="0.25">
      <c r="A167" s="206"/>
      <c r="B167" s="206"/>
      <c r="G167" s="200"/>
      <c r="H167" s="200"/>
    </row>
    <row r="168" spans="1:8" x14ac:dyDescent="0.25">
      <c r="A168" s="206"/>
      <c r="B168" s="206"/>
      <c r="G168" s="222" t="s">
        <v>498</v>
      </c>
      <c r="H168" s="222"/>
    </row>
    <row r="169" spans="1:8" x14ac:dyDescent="0.25">
      <c r="A169" s="206"/>
      <c r="B169" s="206"/>
      <c r="G169" s="222" t="s">
        <v>1098</v>
      </c>
      <c r="H169" s="222"/>
    </row>
    <row r="170" spans="1:8" x14ac:dyDescent="0.25">
      <c r="A170" s="208" t="s">
        <v>1116</v>
      </c>
      <c r="B170" s="206"/>
      <c r="D170" s="17" t="s">
        <v>569</v>
      </c>
      <c r="G170" s="207" t="s">
        <v>1099</v>
      </c>
      <c r="H170" s="31" t="str">
        <f>IF(I170="","",I170)</f>
        <v/>
      </c>
    </row>
    <row r="171" spans="1:8" x14ac:dyDescent="0.25">
      <c r="A171" s="208" t="s">
        <v>1116</v>
      </c>
      <c r="B171" s="206"/>
      <c r="D171" s="17" t="s">
        <v>570</v>
      </c>
      <c r="G171" s="207" t="s">
        <v>461</v>
      </c>
      <c r="H171" s="31" t="str">
        <f>IF(I171="","",I171)</f>
        <v/>
      </c>
    </row>
    <row r="172" spans="1:8" x14ac:dyDescent="0.25">
      <c r="A172" s="206"/>
      <c r="B172" s="206"/>
      <c r="G172" s="200"/>
      <c r="H172" s="200"/>
    </row>
    <row r="173" spans="1:8" x14ac:dyDescent="0.25">
      <c r="A173" s="206"/>
      <c r="B173" s="206"/>
      <c r="G173" s="222" t="s">
        <v>500</v>
      </c>
      <c r="H173" s="222"/>
    </row>
    <row r="174" spans="1:8" x14ac:dyDescent="0.25">
      <c r="A174" s="208" t="s">
        <v>1116</v>
      </c>
      <c r="B174" s="206"/>
      <c r="D174" s="17" t="s">
        <v>883</v>
      </c>
      <c r="G174" s="207" t="s">
        <v>1100</v>
      </c>
      <c r="H174" s="31" t="str">
        <f>IF(I174="","",I174)</f>
        <v/>
      </c>
    </row>
    <row r="175" spans="1:8" x14ac:dyDescent="0.25">
      <c r="A175" s="208" t="s">
        <v>1116</v>
      </c>
      <c r="B175" s="206"/>
      <c r="D175" s="17" t="s">
        <v>886</v>
      </c>
      <c r="G175" s="207" t="s">
        <v>462</v>
      </c>
      <c r="H175" s="31" t="str">
        <f>IF(I175="","",I175)</f>
        <v/>
      </c>
    </row>
    <row r="176" spans="1:8" x14ac:dyDescent="0.25">
      <c r="G176" s="227"/>
      <c r="H176" s="227"/>
    </row>
    <row r="177" spans="1:8" x14ac:dyDescent="0.25">
      <c r="G177" s="225" t="s">
        <v>1102</v>
      </c>
      <c r="H177" s="225"/>
    </row>
    <row r="178" spans="1:8" x14ac:dyDescent="0.25">
      <c r="G178" s="222" t="s">
        <v>1104</v>
      </c>
      <c r="H178" s="222"/>
    </row>
    <row r="179" spans="1:8" x14ac:dyDescent="0.25">
      <c r="A179" s="17" t="s">
        <v>1102</v>
      </c>
      <c r="D179" s="17" t="s">
        <v>1025</v>
      </c>
      <c r="G179" s="223" t="str">
        <f>IF(I179="","",I179)</f>
        <v/>
      </c>
      <c r="H179" s="223"/>
    </row>
    <row r="180" spans="1:8" x14ac:dyDescent="0.25">
      <c r="G180" s="227"/>
      <c r="H180" s="227"/>
    </row>
    <row r="181" spans="1:8" x14ac:dyDescent="0.25">
      <c r="G181" s="222" t="s">
        <v>1105</v>
      </c>
      <c r="H181" s="222"/>
    </row>
    <row r="182" spans="1:8" x14ac:dyDescent="0.25">
      <c r="A182" s="17" t="s">
        <v>1102</v>
      </c>
      <c r="D182" s="17" t="s">
        <v>859</v>
      </c>
      <c r="G182" s="223" t="str">
        <f>IF(I182="","",I182)</f>
        <v/>
      </c>
      <c r="H182" s="223"/>
    </row>
    <row r="183" spans="1:8" x14ac:dyDescent="0.25">
      <c r="G183" s="226"/>
      <c r="H183" s="226"/>
    </row>
    <row r="184" spans="1:8" x14ac:dyDescent="0.25">
      <c r="G184" s="222" t="s">
        <v>640</v>
      </c>
      <c r="H184" s="222"/>
    </row>
    <row r="185" spans="1:8" x14ac:dyDescent="0.25">
      <c r="A185" s="17" t="s">
        <v>1102</v>
      </c>
      <c r="D185" s="17" t="s">
        <v>873</v>
      </c>
      <c r="G185" s="223" t="str">
        <f>IF(I185="","",I185)</f>
        <v/>
      </c>
      <c r="H185" s="223"/>
    </row>
    <row r="186" spans="1:8" x14ac:dyDescent="0.25">
      <c r="G186" s="226"/>
      <c r="H186" s="226"/>
    </row>
    <row r="187" spans="1:8" x14ac:dyDescent="0.25">
      <c r="G187" s="225" t="s">
        <v>603</v>
      </c>
      <c r="H187" s="225"/>
    </row>
    <row r="188" spans="1:8" x14ac:dyDescent="0.25">
      <c r="G188" s="222" t="s">
        <v>759</v>
      </c>
      <c r="H188" s="222"/>
    </row>
    <row r="189" spans="1:8" x14ac:dyDescent="0.25">
      <c r="A189" s="17" t="s">
        <v>1223</v>
      </c>
      <c r="D189" s="17" t="s">
        <v>404</v>
      </c>
      <c r="G189" s="223" t="str">
        <f>IF(I189="","",I189)</f>
        <v/>
      </c>
      <c r="H189" s="223"/>
    </row>
    <row r="190" spans="1:8" x14ac:dyDescent="0.25">
      <c r="G190" s="227"/>
      <c r="H190" s="227"/>
    </row>
    <row r="191" spans="1:8" x14ac:dyDescent="0.25">
      <c r="G191" s="222" t="s">
        <v>760</v>
      </c>
      <c r="H191" s="222"/>
    </row>
    <row r="192" spans="1:8" x14ac:dyDescent="0.25">
      <c r="A192" s="17" t="s">
        <v>1223</v>
      </c>
      <c r="D192" s="17" t="s">
        <v>1025</v>
      </c>
      <c r="G192" s="223" t="str">
        <f>IF(I192="","",I192)</f>
        <v/>
      </c>
      <c r="H192" s="223"/>
    </row>
    <row r="193" spans="1:8" x14ac:dyDescent="0.25">
      <c r="G193" s="226"/>
      <c r="H193" s="226"/>
    </row>
    <row r="194" spans="1:8" x14ac:dyDescent="0.25">
      <c r="G194" s="222" t="s">
        <v>928</v>
      </c>
      <c r="H194" s="222"/>
    </row>
    <row r="195" spans="1:8" x14ac:dyDescent="0.25">
      <c r="A195" s="17" t="s">
        <v>1223</v>
      </c>
      <c r="D195" s="17" t="s">
        <v>1027</v>
      </c>
      <c r="G195" s="223" t="str">
        <f>IF(I195="","",I195)</f>
        <v/>
      </c>
      <c r="H195" s="223"/>
    </row>
    <row r="196" spans="1:8" x14ac:dyDescent="0.25">
      <c r="G196" s="226"/>
      <c r="H196" s="226"/>
    </row>
    <row r="197" spans="1:8" x14ac:dyDescent="0.25">
      <c r="G197" s="222" t="s">
        <v>761</v>
      </c>
      <c r="H197" s="222"/>
    </row>
    <row r="198" spans="1:8" x14ac:dyDescent="0.25">
      <c r="A198" s="17" t="s">
        <v>1223</v>
      </c>
      <c r="D198" s="17" t="s">
        <v>857</v>
      </c>
      <c r="G198" s="223" t="str">
        <f>IF(I198="","",I198)</f>
        <v/>
      </c>
      <c r="H198" s="223"/>
    </row>
    <row r="199" spans="1:8" x14ac:dyDescent="0.25">
      <c r="G199" s="227"/>
      <c r="H199" s="227"/>
    </row>
    <row r="200" spans="1:8" x14ac:dyDescent="0.25">
      <c r="G200" s="222" t="s">
        <v>501</v>
      </c>
      <c r="H200" s="222"/>
    </row>
    <row r="201" spans="1:8" x14ac:dyDescent="0.25">
      <c r="A201" s="17" t="s">
        <v>1223</v>
      </c>
      <c r="D201" s="17" t="s">
        <v>1029</v>
      </c>
      <c r="G201" s="223" t="str">
        <f>IF(I201="","",I201)</f>
        <v/>
      </c>
      <c r="H201" s="223"/>
    </row>
    <row r="202" spans="1:8" x14ac:dyDescent="0.25">
      <c r="G202" s="226"/>
      <c r="H202" s="226"/>
    </row>
    <row r="203" spans="1:8" x14ac:dyDescent="0.25">
      <c r="G203" s="225" t="s">
        <v>1314</v>
      </c>
      <c r="H203" s="225"/>
    </row>
    <row r="204" spans="1:8" x14ac:dyDescent="0.25">
      <c r="A204" s="17" t="s">
        <v>708</v>
      </c>
      <c r="D204" s="17" t="s">
        <v>753</v>
      </c>
      <c r="G204" s="39" t="s">
        <v>464</v>
      </c>
      <c r="H204" s="31" t="str">
        <f>IF(I204="","",I204)</f>
        <v/>
      </c>
    </row>
    <row r="205" spans="1:8" x14ac:dyDescent="0.25">
      <c r="A205" s="17" t="s">
        <v>708</v>
      </c>
      <c r="D205" s="17" t="s">
        <v>404</v>
      </c>
      <c r="G205" s="39" t="s">
        <v>502</v>
      </c>
      <c r="H205" s="31" t="str">
        <f>IF(I205="","",I205)</f>
        <v/>
      </c>
    </row>
    <row r="206" spans="1:8" x14ac:dyDescent="0.25">
      <c r="G206" s="222" t="s">
        <v>463</v>
      </c>
      <c r="H206" s="222"/>
    </row>
    <row r="207" spans="1:8" x14ac:dyDescent="0.25">
      <c r="A207" s="17" t="s">
        <v>708</v>
      </c>
      <c r="D207" s="17" t="s">
        <v>1087</v>
      </c>
      <c r="G207" s="223" t="str">
        <f>IF(I207="","",I207)</f>
        <v/>
      </c>
      <c r="H207" s="223"/>
    </row>
  </sheetData>
  <mergeCells count="118">
    <mergeCell ref="G189:H189"/>
    <mergeCell ref="G192:H192"/>
    <mergeCell ref="G125:H125"/>
    <mergeCell ref="G156:H156"/>
    <mergeCell ref="G184:H184"/>
    <mergeCell ref="G186:H186"/>
    <mergeCell ref="G158:H158"/>
    <mergeCell ref="G22:H22"/>
    <mergeCell ref="G19:H19"/>
    <mergeCell ref="G72:H72"/>
    <mergeCell ref="G73:H73"/>
    <mergeCell ref="G87:H87"/>
    <mergeCell ref="G88:H88"/>
    <mergeCell ref="G75:H75"/>
    <mergeCell ref="G76:H76"/>
    <mergeCell ref="G85:H85"/>
    <mergeCell ref="G86:H86"/>
    <mergeCell ref="G77:H77"/>
    <mergeCell ref="G78:H78"/>
    <mergeCell ref="G80:H80"/>
    <mergeCell ref="G81:H81"/>
    <mergeCell ref="G82:H82"/>
    <mergeCell ref="G83:H83"/>
    <mergeCell ref="G113:H113"/>
    <mergeCell ref="G14:H14"/>
    <mergeCell ref="G12:H12"/>
    <mergeCell ref="G23:H23"/>
    <mergeCell ref="G10:H10"/>
    <mergeCell ref="G11:H11"/>
    <mergeCell ref="G41:H41"/>
    <mergeCell ref="G38:H38"/>
    <mergeCell ref="G39:H39"/>
    <mergeCell ref="G40:H40"/>
    <mergeCell ref="G13:H13"/>
    <mergeCell ref="G21:H21"/>
    <mergeCell ref="G20:H20"/>
    <mergeCell ref="G24:H24"/>
    <mergeCell ref="G25:H25"/>
    <mergeCell ref="G37:H37"/>
    <mergeCell ref="G27:H27"/>
    <mergeCell ref="G31:H31"/>
    <mergeCell ref="G34:H34"/>
    <mergeCell ref="G26:H26"/>
    <mergeCell ref="G29:H29"/>
    <mergeCell ref="G28:H28"/>
    <mergeCell ref="G32:H32"/>
    <mergeCell ref="G35:H35"/>
    <mergeCell ref="G1:H1"/>
    <mergeCell ref="G2:H2"/>
    <mergeCell ref="G3:H3"/>
    <mergeCell ref="G4:H4"/>
    <mergeCell ref="G5:H5"/>
    <mergeCell ref="G6:H6"/>
    <mergeCell ref="G7:H7"/>
    <mergeCell ref="G8:H8"/>
    <mergeCell ref="G9:H9"/>
    <mergeCell ref="G98:H98"/>
    <mergeCell ref="G100:H100"/>
    <mergeCell ref="G101:H101"/>
    <mergeCell ref="G115:H115"/>
    <mergeCell ref="G116:H116"/>
    <mergeCell ref="G102:H102"/>
    <mergeCell ref="G103:H103"/>
    <mergeCell ref="G105:H105"/>
    <mergeCell ref="G106:H106"/>
    <mergeCell ref="G107:H107"/>
    <mergeCell ref="G108:H108"/>
    <mergeCell ref="G110:H110"/>
    <mergeCell ref="G111:H111"/>
    <mergeCell ref="G112:H112"/>
    <mergeCell ref="G96:H96"/>
    <mergeCell ref="G97:H97"/>
    <mergeCell ref="G90:H90"/>
    <mergeCell ref="G91:H91"/>
    <mergeCell ref="G92:H92"/>
    <mergeCell ref="G93:H93"/>
    <mergeCell ref="G95:H95"/>
    <mergeCell ref="G117:H117"/>
    <mergeCell ref="G193:H193"/>
    <mergeCell ref="G118:H118"/>
    <mergeCell ref="G120:H120"/>
    <mergeCell ref="G121:H121"/>
    <mergeCell ref="G177:H177"/>
    <mergeCell ref="G183:H183"/>
    <mergeCell ref="G168:H168"/>
    <mergeCell ref="G190:H190"/>
    <mergeCell ref="G191:H191"/>
    <mergeCell ref="G163:H163"/>
    <mergeCell ref="G187:H187"/>
    <mergeCell ref="G180:H180"/>
    <mergeCell ref="G162:H162"/>
    <mergeCell ref="G176:H176"/>
    <mergeCell ref="G164:H164"/>
    <mergeCell ref="G185:H185"/>
    <mergeCell ref="G169:H169"/>
    <mergeCell ref="G173:H173"/>
    <mergeCell ref="G181:H181"/>
    <mergeCell ref="G207:H207"/>
    <mergeCell ref="G206:H206"/>
    <mergeCell ref="G194:H194"/>
    <mergeCell ref="G122:H122"/>
    <mergeCell ref="G123:H123"/>
    <mergeCell ref="G179:H179"/>
    <mergeCell ref="G124:H124"/>
    <mergeCell ref="G178:H178"/>
    <mergeCell ref="G157:H157"/>
    <mergeCell ref="G203:H203"/>
    <mergeCell ref="G159:H159"/>
    <mergeCell ref="G182:H182"/>
    <mergeCell ref="G202:H202"/>
    <mergeCell ref="G200:H200"/>
    <mergeCell ref="G201:H201"/>
    <mergeCell ref="G198:H198"/>
    <mergeCell ref="G188:H188"/>
    <mergeCell ref="G199:H199"/>
    <mergeCell ref="G195:H195"/>
    <mergeCell ref="G197:H197"/>
    <mergeCell ref="G196:H196"/>
  </mergeCells>
  <phoneticPr fontId="3" type="noConversion"/>
  <pageMargins left="0.75" right="0.75" top="1" bottom="1" header="0.5" footer="0.5"/>
  <pageSetup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8"/>
  <dimension ref="A1:H25"/>
  <sheetViews>
    <sheetView workbookViewId="0">
      <selection activeCell="H1" sqref="H1"/>
    </sheetView>
  </sheetViews>
  <sheetFormatPr defaultColWidth="9.140625" defaultRowHeight="15" x14ac:dyDescent="0.25"/>
  <cols>
    <col min="1" max="4" width="16.7109375" customWidth="1"/>
    <col min="5" max="6" width="30.7109375" customWidth="1"/>
    <col min="7" max="7" width="21.28515625" customWidth="1"/>
  </cols>
  <sheetData>
    <row r="1" spans="1:8" ht="15.6" x14ac:dyDescent="0.3">
      <c r="A1" s="232" t="s">
        <v>943</v>
      </c>
      <c r="B1" s="232"/>
      <c r="C1" s="232"/>
      <c r="D1" s="232"/>
      <c r="E1" s="232"/>
      <c r="F1" s="232"/>
      <c r="G1" s="201"/>
    </row>
    <row r="2" spans="1:8" ht="14.45" x14ac:dyDescent="0.3">
      <c r="A2" s="41" t="s">
        <v>921</v>
      </c>
      <c r="B2" s="41" t="s">
        <v>436</v>
      </c>
      <c r="C2" s="41" t="s">
        <v>479</v>
      </c>
      <c r="D2" s="41" t="s">
        <v>437</v>
      </c>
      <c r="E2" s="41" t="s">
        <v>438</v>
      </c>
      <c r="F2" s="41" t="s">
        <v>1279</v>
      </c>
      <c r="G2" s="41" t="s">
        <v>478</v>
      </c>
      <c r="H2">
        <f>IF(AND(B2="",C2="",D2="",E2="",F2="",G2=""),"Del",0)</f>
        <v>0</v>
      </c>
    </row>
    <row r="3" spans="1:8" ht="14.45" x14ac:dyDescent="0.3">
      <c r="A3" t="s">
        <v>295</v>
      </c>
      <c r="B3" t="s">
        <v>296</v>
      </c>
      <c r="C3" t="s">
        <v>297</v>
      </c>
      <c r="D3" t="s">
        <v>298</v>
      </c>
      <c r="E3" t="s">
        <v>299</v>
      </c>
      <c r="F3" t="s">
        <v>300</v>
      </c>
      <c r="H3">
        <f t="shared" ref="H3:H25" si="0">IF(AND(B3="",C3="",D3="",E3="",F3="",G3=""),"Del",0)</f>
        <v>0</v>
      </c>
    </row>
    <row r="4" spans="1:8" x14ac:dyDescent="0.25">
      <c r="B4" t="s">
        <v>301</v>
      </c>
      <c r="C4" t="s">
        <v>302</v>
      </c>
      <c r="D4" t="s">
        <v>303</v>
      </c>
      <c r="E4" t="s">
        <v>304</v>
      </c>
      <c r="F4" t="s">
        <v>305</v>
      </c>
      <c r="H4">
        <f t="shared" si="0"/>
        <v>0</v>
      </c>
    </row>
    <row r="5" spans="1:8" ht="14.45" x14ac:dyDescent="0.3">
      <c r="B5" t="s">
        <v>306</v>
      </c>
      <c r="C5" t="s">
        <v>307</v>
      </c>
      <c r="D5" t="s">
        <v>308</v>
      </c>
      <c r="E5" t="s">
        <v>309</v>
      </c>
      <c r="F5" t="s">
        <v>310</v>
      </c>
      <c r="H5">
        <f t="shared" si="0"/>
        <v>0</v>
      </c>
    </row>
    <row r="6" spans="1:8" ht="14.45" x14ac:dyDescent="0.3">
      <c r="B6" t="s">
        <v>311</v>
      </c>
      <c r="C6" t="s">
        <v>312</v>
      </c>
      <c r="D6" t="s">
        <v>313</v>
      </c>
      <c r="E6" t="s">
        <v>314</v>
      </c>
      <c r="F6" t="s">
        <v>315</v>
      </c>
      <c r="H6">
        <f t="shared" si="0"/>
        <v>0</v>
      </c>
    </row>
    <row r="7" spans="1:8" ht="14.45" x14ac:dyDescent="0.3">
      <c r="A7" t="s">
        <v>316</v>
      </c>
      <c r="B7" t="s">
        <v>317</v>
      </c>
      <c r="C7" t="s">
        <v>318</v>
      </c>
      <c r="D7" t="s">
        <v>319</v>
      </c>
      <c r="E7" t="s">
        <v>320</v>
      </c>
      <c r="F7" t="s">
        <v>321</v>
      </c>
      <c r="H7">
        <f t="shared" si="0"/>
        <v>0</v>
      </c>
    </row>
    <row r="8" spans="1:8" ht="14.45" x14ac:dyDescent="0.3">
      <c r="B8" t="s">
        <v>322</v>
      </c>
      <c r="C8" t="s">
        <v>323</v>
      </c>
      <c r="D8" t="s">
        <v>324</v>
      </c>
      <c r="E8" t="s">
        <v>325</v>
      </c>
      <c r="F8" t="s">
        <v>326</v>
      </c>
      <c r="H8">
        <f t="shared" si="0"/>
        <v>0</v>
      </c>
    </row>
    <row r="9" spans="1:8" x14ac:dyDescent="0.25">
      <c r="B9" t="s">
        <v>327</v>
      </c>
      <c r="C9" t="s">
        <v>328</v>
      </c>
      <c r="D9" t="s">
        <v>329</v>
      </c>
      <c r="E9" t="s">
        <v>330</v>
      </c>
      <c r="F9" t="s">
        <v>331</v>
      </c>
      <c r="H9">
        <f t="shared" si="0"/>
        <v>0</v>
      </c>
    </row>
    <row r="10" spans="1:8" x14ac:dyDescent="0.25">
      <c r="B10" t="s">
        <v>332</v>
      </c>
      <c r="C10" t="s">
        <v>333</v>
      </c>
      <c r="D10" t="s">
        <v>334</v>
      </c>
      <c r="E10" t="s">
        <v>335</v>
      </c>
      <c r="F10" t="s">
        <v>336</v>
      </c>
      <c r="H10">
        <f t="shared" si="0"/>
        <v>0</v>
      </c>
    </row>
    <row r="11" spans="1:8" ht="14.45" x14ac:dyDescent="0.3">
      <c r="A11" t="s">
        <v>337</v>
      </c>
      <c r="B11" t="s">
        <v>338</v>
      </c>
      <c r="C11" t="s">
        <v>339</v>
      </c>
      <c r="D11" t="s">
        <v>340</v>
      </c>
      <c r="E11" t="s">
        <v>341</v>
      </c>
      <c r="F11" t="s">
        <v>342</v>
      </c>
      <c r="H11">
        <f t="shared" si="0"/>
        <v>0</v>
      </c>
    </row>
    <row r="12" spans="1:8" x14ac:dyDescent="0.25">
      <c r="B12" t="s">
        <v>343</v>
      </c>
      <c r="C12" t="s">
        <v>344</v>
      </c>
      <c r="D12" t="s">
        <v>345</v>
      </c>
      <c r="E12" t="s">
        <v>346</v>
      </c>
      <c r="F12" t="s">
        <v>347</v>
      </c>
      <c r="H12">
        <f t="shared" si="0"/>
        <v>0</v>
      </c>
    </row>
    <row r="13" spans="1:8" ht="14.45" x14ac:dyDescent="0.3">
      <c r="B13" t="s">
        <v>348</v>
      </c>
      <c r="C13" t="s">
        <v>349</v>
      </c>
      <c r="D13" t="s">
        <v>350</v>
      </c>
      <c r="E13" t="s">
        <v>351</v>
      </c>
      <c r="F13" t="s">
        <v>352</v>
      </c>
      <c r="H13">
        <f t="shared" si="0"/>
        <v>0</v>
      </c>
    </row>
    <row r="14" spans="1:8" ht="14.45" x14ac:dyDescent="0.3">
      <c r="B14" t="s">
        <v>353</v>
      </c>
      <c r="C14" t="s">
        <v>354</v>
      </c>
      <c r="D14" t="s">
        <v>355</v>
      </c>
      <c r="E14" t="s">
        <v>356</v>
      </c>
      <c r="F14" t="s">
        <v>357</v>
      </c>
      <c r="H14">
        <f t="shared" si="0"/>
        <v>0</v>
      </c>
    </row>
    <row r="15" spans="1:8" ht="14.45" x14ac:dyDescent="0.3">
      <c r="B15" t="s">
        <v>358</v>
      </c>
      <c r="C15" t="s">
        <v>359</v>
      </c>
      <c r="D15" t="s">
        <v>360</v>
      </c>
      <c r="E15" t="s">
        <v>361</v>
      </c>
      <c r="F15" t="s">
        <v>362</v>
      </c>
      <c r="H15">
        <f t="shared" si="0"/>
        <v>0</v>
      </c>
    </row>
    <row r="16" spans="1:8" ht="14.45" x14ac:dyDescent="0.3">
      <c r="E16" t="s">
        <v>363</v>
      </c>
      <c r="H16">
        <f t="shared" si="0"/>
        <v>0</v>
      </c>
    </row>
    <row r="17" spans="1:8" ht="14.45" x14ac:dyDescent="0.3">
      <c r="E17" t="s">
        <v>364</v>
      </c>
      <c r="H17">
        <f t="shared" si="0"/>
        <v>0</v>
      </c>
    </row>
    <row r="18" spans="1:8" ht="14.45" x14ac:dyDescent="0.3">
      <c r="E18" t="s">
        <v>365</v>
      </c>
      <c r="H18">
        <f t="shared" si="0"/>
        <v>0</v>
      </c>
    </row>
    <row r="19" spans="1:8" ht="14.45" x14ac:dyDescent="0.3">
      <c r="A19" t="s">
        <v>366</v>
      </c>
      <c r="B19" t="s">
        <v>367</v>
      </c>
      <c r="C19" t="s">
        <v>368</v>
      </c>
      <c r="D19" t="s">
        <v>369</v>
      </c>
      <c r="E19" t="s">
        <v>370</v>
      </c>
      <c r="F19" t="s">
        <v>371</v>
      </c>
      <c r="H19">
        <f t="shared" si="0"/>
        <v>0</v>
      </c>
    </row>
    <row r="20" spans="1:8" ht="14.45" x14ac:dyDescent="0.3">
      <c r="E20" t="s">
        <v>372</v>
      </c>
      <c r="H20">
        <f t="shared" si="0"/>
        <v>0</v>
      </c>
    </row>
    <row r="21" spans="1:8" ht="14.45" x14ac:dyDescent="0.3">
      <c r="E21" t="s">
        <v>373</v>
      </c>
      <c r="H21">
        <f t="shared" si="0"/>
        <v>0</v>
      </c>
    </row>
    <row r="22" spans="1:8" ht="14.45" x14ac:dyDescent="0.3">
      <c r="B22" t="s">
        <v>374</v>
      </c>
      <c r="C22" t="s">
        <v>375</v>
      </c>
      <c r="D22" t="s">
        <v>376</v>
      </c>
      <c r="E22" t="s">
        <v>377</v>
      </c>
      <c r="F22" t="s">
        <v>378</v>
      </c>
      <c r="H22">
        <f t="shared" si="0"/>
        <v>0</v>
      </c>
    </row>
    <row r="23" spans="1:8" x14ac:dyDescent="0.25">
      <c r="F23" t="s">
        <v>379</v>
      </c>
      <c r="H23">
        <f t="shared" si="0"/>
        <v>0</v>
      </c>
    </row>
    <row r="24" spans="1:8" x14ac:dyDescent="0.25">
      <c r="F24" t="s">
        <v>380</v>
      </c>
      <c r="H24">
        <f t="shared" si="0"/>
        <v>0</v>
      </c>
    </row>
    <row r="25" spans="1:8" x14ac:dyDescent="0.25">
      <c r="F25" t="s">
        <v>381</v>
      </c>
      <c r="H25">
        <f t="shared" si="0"/>
        <v>0</v>
      </c>
    </row>
  </sheetData>
  <mergeCells count="1">
    <mergeCell ref="A1:F1"/>
  </mergeCells>
  <phoneticPr fontId="3" type="noConversion"/>
  <pageMargins left="0.75" right="0.75" top="1" bottom="1" header="0.5" footer="0.5"/>
  <pageSetup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enableFormatConditionsCalculation="0">
    <tabColor indexed="44"/>
  </sheetPr>
  <dimension ref="A1:Z25"/>
  <sheetViews>
    <sheetView showGridLines="0" topLeftCell="A7" workbookViewId="0">
      <selection activeCell="D19" sqref="D19"/>
    </sheetView>
  </sheetViews>
  <sheetFormatPr defaultColWidth="9.140625" defaultRowHeight="15" x14ac:dyDescent="0.25"/>
  <cols>
    <col min="1" max="1" width="2.7109375" style="11" customWidth="1"/>
    <col min="2" max="2" width="4.7109375" style="11" customWidth="1"/>
    <col min="3" max="3" width="9.140625" style="11"/>
    <col min="4" max="4" width="132.7109375" style="11" customWidth="1"/>
    <col min="5" max="5" width="9.28515625" style="11" customWidth="1"/>
    <col min="6" max="10" width="9.140625" style="11"/>
    <col min="11" max="26" width="9.140625" style="11" hidden="1" customWidth="1"/>
    <col min="27" max="16384" width="9.140625" style="11"/>
  </cols>
  <sheetData>
    <row r="1" spans="1:5" s="179" customFormat="1" ht="14.45" x14ac:dyDescent="0.3"/>
    <row r="6" spans="1:5" s="179" customFormat="1" ht="14.45" x14ac:dyDescent="0.3">
      <c r="B6" s="180"/>
      <c r="C6" s="180"/>
      <c r="D6" s="180"/>
      <c r="E6" s="180"/>
    </row>
    <row r="7" spans="1:5" s="179" customFormat="1" ht="14.45" x14ac:dyDescent="0.3">
      <c r="B7" s="69" t="str">
        <f>"Project:  "&amp;BasicData!$E$13</f>
        <v>Project:  2223 - Promoting Integrated Ecosystem and Natural Resource Management in Honduras</v>
      </c>
      <c r="C7" s="180"/>
      <c r="D7" s="180"/>
      <c r="E7" s="180"/>
    </row>
    <row r="8" spans="1:5" s="179" customFormat="1" ht="14.45" hidden="1" x14ac:dyDescent="0.3">
      <c r="B8" s="180"/>
      <c r="C8" s="180"/>
      <c r="D8" s="180"/>
      <c r="E8" s="180"/>
    </row>
    <row r="9" spans="1:5" s="179" customFormat="1" ht="14.45" hidden="1" x14ac:dyDescent="0.3">
      <c r="B9" s="180"/>
      <c r="C9" s="180"/>
      <c r="D9" s="180"/>
      <c r="E9" s="180"/>
    </row>
    <row r="10" spans="1:5" s="147" customFormat="1" ht="21" x14ac:dyDescent="0.4">
      <c r="A10" s="179"/>
      <c r="B10" s="233" t="s">
        <v>1273</v>
      </c>
      <c r="C10" s="233"/>
      <c r="D10" s="233"/>
      <c r="E10" s="233"/>
    </row>
    <row r="11" spans="1:5" s="147" customFormat="1" ht="14.45" x14ac:dyDescent="0.3">
      <c r="B11" s="234"/>
      <c r="C11" s="234"/>
      <c r="D11" s="234"/>
      <c r="E11" s="234"/>
    </row>
    <row r="12" spans="1:5" s="147" customFormat="1" ht="14.45" x14ac:dyDescent="0.3">
      <c r="B12" s="148"/>
      <c r="C12" s="148"/>
      <c r="D12" s="149"/>
      <c r="E12" s="148"/>
    </row>
    <row r="13" spans="1:5" s="152" customFormat="1" ht="86.45" x14ac:dyDescent="0.3">
      <c r="A13" s="147"/>
      <c r="B13" s="148"/>
      <c r="C13" s="148"/>
      <c r="D13" s="150" t="s">
        <v>1297</v>
      </c>
      <c r="E13" s="151"/>
    </row>
    <row r="14" spans="1:5" ht="165" x14ac:dyDescent="0.25">
      <c r="A14" s="152"/>
      <c r="B14" s="151"/>
      <c r="C14" s="151"/>
      <c r="D14" s="153" t="s">
        <v>0</v>
      </c>
      <c r="E14" s="154"/>
    </row>
    <row r="15" spans="1:5" x14ac:dyDescent="0.25">
      <c r="A15" s="152"/>
      <c r="B15" s="151"/>
      <c r="C15" s="151"/>
      <c r="D15" s="202" t="s">
        <v>1</v>
      </c>
      <c r="E15" s="154"/>
    </row>
    <row r="16" spans="1:5" ht="30" x14ac:dyDescent="0.25">
      <c r="A16" s="152"/>
      <c r="B16" s="151"/>
      <c r="C16" s="151"/>
      <c r="D16" s="194" t="s">
        <v>548</v>
      </c>
      <c r="E16" s="154"/>
    </row>
    <row r="17" spans="2:5" s="156" customFormat="1" ht="90" x14ac:dyDescent="0.25">
      <c r="B17" s="155"/>
      <c r="C17" s="155"/>
      <c r="D17" s="157" t="s">
        <v>1327</v>
      </c>
      <c r="E17" s="155"/>
    </row>
    <row r="18" spans="2:5" s="156" customFormat="1" x14ac:dyDescent="0.25">
      <c r="B18" s="155"/>
      <c r="C18" s="155"/>
      <c r="D18" s="157"/>
      <c r="E18" s="155"/>
    </row>
    <row r="19" spans="2:5" s="156" customFormat="1" x14ac:dyDescent="0.25">
      <c r="B19" s="155"/>
      <c r="C19" s="155"/>
      <c r="D19" s="158" t="s">
        <v>813</v>
      </c>
      <c r="E19" s="155"/>
    </row>
    <row r="20" spans="2:5" s="156" customFormat="1" x14ac:dyDescent="0.25">
      <c r="B20" s="155"/>
      <c r="C20" s="155"/>
      <c r="D20" s="157" t="s">
        <v>1328</v>
      </c>
      <c r="E20" s="155"/>
    </row>
    <row r="21" spans="2:5" s="156" customFormat="1" ht="32.25" customHeight="1" x14ac:dyDescent="0.25">
      <c r="B21" s="155"/>
      <c r="C21" s="155"/>
      <c r="D21" s="155"/>
      <c r="E21" s="155"/>
    </row>
    <row r="22" spans="2:5" ht="60" x14ac:dyDescent="0.25">
      <c r="B22" s="155"/>
      <c r="C22" s="155"/>
      <c r="D22" s="199" t="s">
        <v>1108</v>
      </c>
      <c r="E22" s="154"/>
    </row>
    <row r="23" spans="2:5" x14ac:dyDescent="0.25">
      <c r="B23" s="154"/>
      <c r="C23" s="154"/>
      <c r="D23" s="154"/>
      <c r="E23" s="154"/>
    </row>
    <row r="24" spans="2:5" x14ac:dyDescent="0.25">
      <c r="B24" s="154"/>
      <c r="C24" s="154"/>
      <c r="D24" s="154"/>
      <c r="E24" s="154"/>
    </row>
    <row r="25" spans="2:5" x14ac:dyDescent="0.25">
      <c r="B25" s="154"/>
      <c r="C25" s="154"/>
      <c r="D25" s="154"/>
      <c r="E25" s="154"/>
    </row>
  </sheetData>
  <sheetProtection password="CA59" sheet="1" objects="1" scenarios="1"/>
  <mergeCells count="2">
    <mergeCell ref="B10:E10"/>
    <mergeCell ref="B11:E11"/>
  </mergeCells>
  <phoneticPr fontId="3" type="noConversion"/>
  <hyperlinks>
    <hyperlink ref="D15" r:id="rId1"/>
  </hyperlinks>
  <pageMargins left="0.75" right="0.75" top="1" bottom="1" header="0.5" footer="0.5"/>
  <pageSetup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64520" r:id="rId5" name="Button 8">
              <controlPr defaultSize="0" print="0" autoFill="0" autoPict="0" macro="[0]!_rpt1">
                <anchor moveWithCells="1" sizeWithCells="1">
                  <from>
                    <xdr:col>3</xdr:col>
                    <xdr:colOff>628650</xdr:colOff>
                    <xdr:row>22</xdr:row>
                    <xdr:rowOff>47625</xdr:rowOff>
                  </from>
                  <to>
                    <xdr:col>3</xdr:col>
                    <xdr:colOff>2447925</xdr:colOff>
                    <xdr:row>23</xdr:row>
                    <xdr:rowOff>95250</xdr:rowOff>
                  </to>
                </anchor>
              </controlPr>
            </control>
          </mc:Choice>
        </mc:AlternateContent>
        <mc:AlternateContent xmlns:mc="http://schemas.openxmlformats.org/markup-compatibility/2006">
          <mc:Choice Requires="x14">
            <control shapeId="64521" r:id="rId6" name="Button 9">
              <controlPr defaultSize="0" print="0" autoFill="0" autoPict="0" macro="[0]!_rpt2">
                <anchor moveWithCells="1" sizeWithCells="1">
                  <from>
                    <xdr:col>3</xdr:col>
                    <xdr:colOff>2505075</xdr:colOff>
                    <xdr:row>22</xdr:row>
                    <xdr:rowOff>47625</xdr:rowOff>
                  </from>
                  <to>
                    <xdr:col>3</xdr:col>
                    <xdr:colOff>4324350</xdr:colOff>
                    <xdr:row>23</xdr:row>
                    <xdr:rowOff>95250</xdr:rowOff>
                  </to>
                </anchor>
              </controlPr>
            </control>
          </mc:Choice>
        </mc:AlternateContent>
        <mc:AlternateContent xmlns:mc="http://schemas.openxmlformats.org/markup-compatibility/2006">
          <mc:Choice Requires="x14">
            <control shapeId="64522" r:id="rId7" name="Button 10">
              <controlPr defaultSize="0" print="0" autoFill="0" autoPict="0" macro="[0]!Reports.rpt3">
                <anchor moveWithCells="1" sizeWithCells="1">
                  <from>
                    <xdr:col>3</xdr:col>
                    <xdr:colOff>4371975</xdr:colOff>
                    <xdr:row>22</xdr:row>
                    <xdr:rowOff>47625</xdr:rowOff>
                  </from>
                  <to>
                    <xdr:col>3</xdr:col>
                    <xdr:colOff>6191250</xdr:colOff>
                    <xdr:row>23</xdr:row>
                    <xdr:rowOff>95250</xdr:rowOff>
                  </to>
                </anchor>
              </controlPr>
            </control>
          </mc:Choice>
        </mc:AlternateContent>
        <mc:AlternateContent xmlns:mc="http://schemas.openxmlformats.org/markup-compatibility/2006">
          <mc:Choice Requires="x14">
            <control shapeId="64524" r:id="rId8" name="Button 12">
              <controlPr defaultSize="0" print="0" autoFill="0" autoPict="0" macro="[0]!_rpt4">
                <anchor moveWithCells="1" sizeWithCells="1">
                  <from>
                    <xdr:col>3</xdr:col>
                    <xdr:colOff>2505075</xdr:colOff>
                    <xdr:row>20</xdr:row>
                    <xdr:rowOff>66675</xdr:rowOff>
                  </from>
                  <to>
                    <xdr:col>3</xdr:col>
                    <xdr:colOff>4324350</xdr:colOff>
                    <xdr:row>20</xdr:row>
                    <xdr:rowOff>266700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f1161f5b-24a3-4c2d-bc81-44cb9325e8ee">ATLASPDC-3-4868</_dlc_DocId>
    <_dlc_DocIdUrl xmlns="f1161f5b-24a3-4c2d-bc81-44cb9325e8ee">
      <Url>https://info.undp.org/docs/pdc/_layouts/DocIdRedir.aspx?ID=ATLASPDC-3-4868</Url>
      <Description>ATLASPDC-3-4868</Description>
    </_dlc_DocIdUrl>
    <UNDPDocumentCategoryTaxHTField0 xmlns="1ed4137b-41b2-488b-8250-6d369ec27664">
      <Terms xmlns="http://schemas.microsoft.com/office/infopath/2007/PartnerControls"/>
    </UNDPDocumentCategoryTaxHTField0>
    <UNDPPublishedDate xmlns="f1161f5b-24a3-4c2d-bc81-44cb9325e8ee" xsi:nil="true"/>
    <PDC_x0020_Document_x0020_Category xmlns="f1161f5b-24a3-4c2d-bc81-44cb9325e8ee">Project</PDC_x0020_Document_x0020_Category>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Progress Report</TermName>
          <TermId xmlns="http://schemas.microsoft.com/office/infopath/2007/PartnerControls">03c70d0e-c75e-4cfb-8288-e692640ede14</TermId>
        </TermInfo>
      </Terms>
    </idff2b682fce4d0680503cd9036a3260>
    <o4086b1782a74105bb5269035bccc8e9 xmlns="f1161f5b-24a3-4c2d-bc81-44cb9325e8ee">
      <Terms xmlns="http://schemas.microsoft.com/office/infopath/2007/PartnerControls"/>
    </o4086b1782a74105bb5269035bccc8e9>
    <Project_x0020_Number xmlns="f1161f5b-24a3-4c2d-bc81-44cb9325e8ee">00034579</Project_x0020_Number>
    <Project_x0020_Manager xmlns="f1161f5b-24a3-4c2d-bc81-44cb9325e8ee" xsi:nil="true"/>
    <TaxCatchAll xmlns="1ed4137b-41b2-488b-8250-6d369ec27664">
      <Value>1112</Value>
      <Value>242</Value>
      <Value>1436</Value>
    </TaxCatchAll>
    <Outcome1 xmlns="f1161f5b-24a3-4c2d-bc81-44cb9325e8ee" xsi:nil="true"/>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HND</TermName>
          <TermId xmlns="http://schemas.microsoft.com/office/infopath/2007/PartnerControls">b374aaaa-8ce1-4eb9-9e0a-a99931a9f2ae</TermId>
        </TermInfo>
      </Terms>
    </gc6531b704974d528487414686b72f6f>
    <UN_x0020_LanguagesTaxHTField0 xmlns="1ed4137b-41b2-488b-8250-6d369ec27664">
      <Terms xmlns="http://schemas.microsoft.com/office/infopath/2007/PartnerControls">
        <TermInfo xmlns="http://schemas.microsoft.com/office/infopath/2007/PartnerControls">
          <TermName xmlns="http://schemas.microsoft.com/office/infopath/2007/PartnerControls">Spanish</TermName>
          <TermId xmlns="http://schemas.microsoft.com/office/infopath/2007/PartnerControls">4e414ef6-23af-4d09-959b-cacfb5bc82ab</TermId>
        </TermInfo>
      </Terms>
    </UN_x0020_LanguagesTaxHTField0>
    <b6db62fdefd74bd188b0c1cc54de5bcf xmlns="1ed4137b-41b2-488b-8250-6d369ec27664">
      <Terms xmlns="http://schemas.microsoft.com/office/infopath/2007/PartnerControls"/>
    </b6db62fdefd74bd188b0c1cc54de5bcf>
    <UndpDocFormat xmlns="1ed4137b-41b2-488b-8250-6d369ec27664" xsi:nil="true"/>
    <UNDPCountryTaxHTField0 xmlns="1ed4137b-41b2-488b-8250-6d369ec27664">
      <Terms xmlns="http://schemas.microsoft.com/office/infopath/2007/PartnerControls"/>
    </UNDPCountryTaxHTField0>
    <UNDPSummary xmlns="f1161f5b-24a3-4c2d-bc81-44cb9325e8ee" xsi:nil="true"/>
    <UndpOUCode xmlns="1ed4137b-41b2-488b-8250-6d369ec27664" xsi:nil="true"/>
    <UndpDocTypeMMTaxHTField0 xmlns="1ed4137b-41b2-488b-8250-6d369ec27664">
      <Terms xmlns="http://schemas.microsoft.com/office/infopath/2007/PartnerControls"/>
    </UndpDocTypeMMTaxHTField0>
    <_Publisher xmlns="http://schemas.microsoft.com/sharepoint/v3/fields" xsi:nil="true"/>
    <UNDPPOPPFunctionalArea xmlns="f1161f5b-24a3-4c2d-bc81-44cb9325e8ee" xsi:nil="true"/>
    <c4e2ab2cc9354bbf9064eeb465a566ea xmlns="1ed4137b-41b2-488b-8250-6d369ec27664">
      <Terms xmlns="http://schemas.microsoft.com/office/infopath/2007/PartnerControls"/>
    </c4e2ab2cc9354bbf9064eeb465a566ea>
    <UndpProjectNo xmlns="1ed4137b-41b2-488b-8250-6d369ec27664">00034579</UndpProjectNo>
    <UndpDocStatus xmlns="1ed4137b-41b2-488b-8250-6d369ec27664">Draft</UndpDocStatus>
    <UndpClassificationLevel xmlns="1ed4137b-41b2-488b-8250-6d369ec27664">Public</UndpClassificationLevel>
    <UndpIsTemplate xmlns="1ed4137b-41b2-488b-8250-6d369ec27664">No</UndpIsTemplate>
    <UndpDocID xmlns="1ed4137b-41b2-488b-8250-6d369ec27664" xsi:nil="true"/>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2.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8e6c43a-9e99-4bdd-9574-a0fa4ea3b61e" ContentTypeId="0x010100F075C04BA242A84ABD3293E3AD35CDA4"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76A4910-ACD4-49EA-9967-2426F0FDEA63}"/>
</file>

<file path=customXml/itemProps2.xml><?xml version="1.0" encoding="utf-8"?>
<ds:datastoreItem xmlns:ds="http://schemas.openxmlformats.org/officeDocument/2006/customXml" ds:itemID="{7D857574-8386-49B9-8607-3D16BFF741D1}"/>
</file>

<file path=customXml/itemProps3.xml><?xml version="1.0" encoding="utf-8"?>
<ds:datastoreItem xmlns:ds="http://schemas.openxmlformats.org/officeDocument/2006/customXml" ds:itemID="{4150B806-BBB9-4038-AC08-A48B26970A58}"/>
</file>

<file path=customXml/itemProps4.xml><?xml version="1.0" encoding="utf-8"?>
<ds:datastoreItem xmlns:ds="http://schemas.openxmlformats.org/officeDocument/2006/customXml" ds:itemID="{AB7FA5D8-FC5C-425D-B9DD-F41C7CB9DEAF}"/>
</file>

<file path=customXml/itemProps5.xml><?xml version="1.0" encoding="utf-8"?>
<ds:datastoreItem xmlns:ds="http://schemas.openxmlformats.org/officeDocument/2006/customXml" ds:itemID="{DC56ECE0-9EAF-4BA3-A4A0-E5CE29B513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11</vt:i4>
      </vt:variant>
    </vt:vector>
  </HeadingPairs>
  <TitlesOfParts>
    <vt:vector size="32" baseType="lpstr">
      <vt:lpstr>0.list</vt:lpstr>
      <vt:lpstr>0.listCells</vt:lpstr>
      <vt:lpstr>0.EmptyFields</vt:lpstr>
      <vt:lpstr>0.list2010</vt:lpstr>
      <vt:lpstr>0.rpt1</vt:lpstr>
      <vt:lpstr>0.rpt2</vt:lpstr>
      <vt:lpstr>0.rpt3</vt:lpstr>
      <vt:lpstr>0rpt3Obj</vt:lpstr>
      <vt:lpstr>General Guidance</vt:lpstr>
      <vt:lpstr>BasicData</vt:lpstr>
      <vt:lpstr>RTA</vt:lpstr>
      <vt:lpstr>UNDP CO</vt:lpstr>
      <vt:lpstr>DO</vt:lpstr>
      <vt:lpstr>DORating</vt:lpstr>
      <vt:lpstr>IP</vt:lpstr>
      <vt:lpstr>IPRating</vt:lpstr>
      <vt:lpstr>Adjustments</vt:lpstr>
      <vt:lpstr>Finance</vt:lpstr>
      <vt:lpstr>Communications and KM</vt:lpstr>
      <vt:lpstr>Partnerships</vt:lpstr>
      <vt:lpstr>Gender</vt:lpstr>
      <vt:lpstr>Adjustments!Print_Area</vt:lpstr>
      <vt:lpstr>BasicData!Print_Area</vt:lpstr>
      <vt:lpstr>'Communications and KM'!Print_Area</vt:lpstr>
      <vt:lpstr>DORating!Print_Area</vt:lpstr>
      <vt:lpstr>Finance!Print_Area</vt:lpstr>
      <vt:lpstr>IP!Print_Area</vt:lpstr>
      <vt:lpstr>IPRating!Print_Area</vt:lpstr>
      <vt:lpstr>Partnerships!Print_Area</vt:lpstr>
      <vt:lpstr>RTA!Print_Area</vt:lpstr>
      <vt:lpstr>'UNDP CO'!Print_Area</vt:lpstr>
      <vt:lpstr>Finance!Print_Titles</vt:lpstr>
    </vt:vector>
  </TitlesOfParts>
  <Company>AGOffice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TRIMESTRAL</dc:title>
  <dc:subject/>
  <dc:creator>AGOffice</dc:creator>
  <cp:lastModifiedBy>Mayella Abudoj</cp:lastModifiedBy>
  <cp:lastPrinted>2009-07-13T17:27:29Z</cp:lastPrinted>
  <dcterms:created xsi:type="dcterms:W3CDTF">2009-06-15T11:57:40Z</dcterms:created>
  <dcterms:modified xsi:type="dcterms:W3CDTF">2011-08-17T20:00:30Z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8a81844b-6ffe-47c1-b376-8a93e42ea936</vt:lpwstr>
  </property>
  <property fmtid="{D5CDD505-2E9C-101B-9397-08002B2CF9AE}" pid="3" name="ContentTypeId">
    <vt:lpwstr>0x010100F075C04BA242A84ABD3293E3AD35CDA400AB50428DC784B44FAACCAA5FAE40C0590045B5E632B552204ABF0E616DD66BDA0F</vt:lpwstr>
  </property>
  <property fmtid="{D5CDD505-2E9C-101B-9397-08002B2CF9AE}" pid="5" name="Unit">
    <vt:lpwstr/>
  </property>
  <property fmtid="{D5CDD505-2E9C-101B-9397-08002B2CF9AE}" pid="6" name="UNDPFocusAreas">
    <vt:lpwstr/>
  </property>
  <property fmtid="{D5CDD505-2E9C-101B-9397-08002B2CF9AE}" pid="8" name="Operating Unit0">
    <vt:lpwstr>1436;#HND|b374aaaa-8ce1-4eb9-9e0a-a99931a9f2ae</vt:lpwstr>
  </property>
  <property fmtid="{D5CDD505-2E9C-101B-9397-08002B2CF9AE}" pid="9" name="Atlas_x0020_Document_x0020_Type">
    <vt:lpwstr>236;#Progress Report|cafb2bdd-31de-4683-a84c-29af809cca57</vt:lpwstr>
  </property>
  <property fmtid="{D5CDD505-2E9C-101B-9397-08002B2CF9AE}" pid="10" name="Atlas_x0020_Document_x0020_Status">
    <vt:lpwstr/>
  </property>
  <property fmtid="{D5CDD505-2E9C-101B-9397-08002B2CF9AE}" pid="11" name="UNDPDocumentCategory">
    <vt:lpwstr/>
  </property>
  <property fmtid="{D5CDD505-2E9C-101B-9397-08002B2CF9AE}" pid="13" name="UN Languages">
    <vt:lpwstr>242;#Spanish|4e414ef6-23af-4d09-959b-cacfb5bc82ab</vt:lpwstr>
  </property>
  <property fmtid="{D5CDD505-2E9C-101B-9397-08002B2CF9AE}" pid="15" name="Atlas Document Status">
    <vt:lpwstr/>
  </property>
  <property fmtid="{D5CDD505-2E9C-101B-9397-08002B2CF9AE}" pid="16" name="Atlas Document Type">
    <vt:lpwstr>1112;#Progress Report|03c70d0e-c75e-4cfb-8288-e692640ede14</vt:lpwstr>
  </property>
  <property fmtid="{D5CDD505-2E9C-101B-9397-08002B2CF9AE}" pid="17" name="UNDPCountry">
    <vt:lpwstr/>
  </property>
  <property fmtid="{D5CDD505-2E9C-101B-9397-08002B2CF9AE}" pid="18" name="UndpDocTypeMM">
    <vt:lpwstr/>
  </property>
  <property fmtid="{D5CDD505-2E9C-101B-9397-08002B2CF9AE}" pid="19" name="UnitTaxHTField0">
    <vt:lpwstr/>
  </property>
  <property fmtid="{D5CDD505-2E9C-101B-9397-08002B2CF9AE}" pid="20" name="UndpUnitMM">
    <vt:lpwstr/>
  </property>
  <property fmtid="{D5CDD505-2E9C-101B-9397-08002B2CF9AE}" pid="21" name="eRegFilingCodeMM">
    <vt:lpwstr/>
  </property>
  <property fmtid="{D5CDD505-2E9C-101B-9397-08002B2CF9AE}" pid="22" name="DocumentSetDescription">
    <vt:lpwstr/>
  </property>
  <property fmtid="{D5CDD505-2E9C-101B-9397-08002B2CF9AE}" pid="23" name="URL">
    <vt:lpwstr/>
  </property>
</Properties>
</file>